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4_スマート社会推進部\06_補助金事業\09-令和8年度補助事業\②高効率機器補助金\00_京都市から送付された資料\20260518\"/>
    </mc:Choice>
  </mc:AlternateContent>
  <xr:revisionPtr revIDLastSave="0" documentId="13_ncr:1_{5F110C5D-A9C0-4313-8BE4-A0714B182826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年間負荷計算シート (2)" sheetId="11" state="hidden" r:id="rId1"/>
    <sheet name="EHP(定格)削減効果計算書（空調）" sheetId="5" state="hidden" r:id="rId2"/>
    <sheet name="GHP→EHP削減効果計算書（空調）" sheetId="6" state="hidden" r:id="rId3"/>
    <sheet name="年間負荷計算シート (GHP用)" sheetId="18" state="hidden" r:id="rId4"/>
    <sheet name="年間負荷計算シート (EHP用)" sheetId="12" state="hidden" r:id="rId5"/>
    <sheet name="CO2削減量判定2" sheetId="14" state="hidden" r:id="rId6"/>
    <sheet name="負荷率表" sheetId="3" state="hidden" r:id="rId7"/>
    <sheet name="全熱交換器削減効果計算書" sheetId="16" r:id="rId8"/>
    <sheet name="年間負荷計算シート" sheetId="15" state="hidden" r:id="rId9"/>
    <sheet name="CO2削減量判定 " sheetId="17" state="hidden" r:id="rId10"/>
    <sheet name="Sheet1" sheetId="25" state="hidden" r:id="rId11"/>
    <sheet name="GHP削減効果計算書（空調）" sheetId="22" state="hidden" r:id="rId12"/>
    <sheet name="年間負荷計算シート (GHP用2)" sheetId="23" state="hidden" r:id="rId13"/>
    <sheet name="CO2削減量判定(全熱交換機G)" sheetId="24" state="hidden" r:id="rId14"/>
  </sheets>
  <definedNames>
    <definedName name="_xlnm.Print_Area" localSheetId="2">'GHP→EHP削減効果計算書（空調）'!$A$1:$AK$30</definedName>
    <definedName name="_xlnm.Print_Area" localSheetId="11">'GHP削減効果計算書（空調）'!$A$1:$AB$28</definedName>
    <definedName name="_xlnm.Print_Area" localSheetId="7">全熱交換器削減効果計算書!$A$1:$AB$33</definedName>
    <definedName name="_xlnm.Print_Area" localSheetId="4">'年間負荷計算シート (EHP用)'!$A$1:$AB$25</definedName>
    <definedName name="_xlnm.Print_Area" localSheetId="3">'年間負荷計算シート (GHP用)'!$A$1:$AB$25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5" l="1"/>
  <c r="H7" i="15"/>
  <c r="E9" i="16" l="1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D5" i="15" l="1"/>
  <c r="C5" i="15"/>
  <c r="N5" i="15" s="1"/>
  <c r="B5" i="15"/>
  <c r="W5" i="15" l="1"/>
  <c r="Y5" i="15"/>
  <c r="U5" i="15"/>
  <c r="V5" i="15"/>
  <c r="E5" i="15"/>
  <c r="AA5" i="15"/>
  <c r="Z5" i="15"/>
  <c r="X5" i="15"/>
  <c r="O5" i="15"/>
  <c r="T5" i="15"/>
  <c r="S5" i="15"/>
  <c r="R5" i="15"/>
  <c r="AC5" i="15"/>
  <c r="G5" i="15"/>
  <c r="AB5" i="15"/>
  <c r="H5" i="15"/>
  <c r="I5" i="15"/>
  <c r="P5" i="15"/>
  <c r="K5" i="15"/>
  <c r="L5" i="15"/>
  <c r="M5" i="15"/>
  <c r="F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C6" i="15"/>
  <c r="J6" i="15" s="1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G6" i="15" l="1"/>
  <c r="F6" i="15"/>
  <c r="E6" i="15"/>
  <c r="X10" i="15"/>
  <c r="Y10" i="15"/>
  <c r="Z10" i="15"/>
  <c r="AA10" i="15"/>
  <c r="AB10" i="15"/>
  <c r="AC10" i="15"/>
  <c r="R10" i="15"/>
  <c r="S10" i="15"/>
  <c r="T10" i="15"/>
  <c r="U10" i="15"/>
  <c r="V10" i="15"/>
  <c r="W10" i="15"/>
  <c r="X13" i="15"/>
  <c r="AC13" i="15"/>
  <c r="Y13" i="15"/>
  <c r="Z13" i="15"/>
  <c r="AA13" i="15"/>
  <c r="AB13" i="15"/>
  <c r="R13" i="15"/>
  <c r="W13" i="15"/>
  <c r="S13" i="15"/>
  <c r="T13" i="15"/>
  <c r="U13" i="15"/>
  <c r="V13" i="15"/>
  <c r="X14" i="15"/>
  <c r="Z14" i="15"/>
  <c r="AA14" i="15"/>
  <c r="AB14" i="15"/>
  <c r="Y14" i="15"/>
  <c r="AC14" i="15"/>
  <c r="R14" i="15"/>
  <c r="U14" i="15"/>
  <c r="W14" i="15"/>
  <c r="S14" i="15"/>
  <c r="T14" i="15"/>
  <c r="V14" i="15"/>
  <c r="X8" i="15"/>
  <c r="AA8" i="15"/>
  <c r="R8" i="15"/>
  <c r="Y8" i="15"/>
  <c r="Z8" i="15"/>
  <c r="AB8" i="15"/>
  <c r="AC8" i="15"/>
  <c r="S8" i="15"/>
  <c r="T8" i="15"/>
  <c r="U8" i="15"/>
  <c r="V8" i="15"/>
  <c r="W8" i="15"/>
  <c r="X22" i="15"/>
  <c r="AA22" i="15"/>
  <c r="AB22" i="15"/>
  <c r="AC22" i="15"/>
  <c r="Y22" i="15"/>
  <c r="Z22" i="15"/>
  <c r="R22" i="15"/>
  <c r="U22" i="15"/>
  <c r="V22" i="15"/>
  <c r="W22" i="15"/>
  <c r="S22" i="15"/>
  <c r="T22" i="15"/>
  <c r="X21" i="15"/>
  <c r="Y21" i="15"/>
  <c r="Z21" i="15"/>
  <c r="AA21" i="15"/>
  <c r="AB21" i="15"/>
  <c r="AC21" i="15"/>
  <c r="R21" i="15"/>
  <c r="U21" i="15"/>
  <c r="S21" i="15"/>
  <c r="T21" i="15"/>
  <c r="V21" i="15"/>
  <c r="W21" i="15"/>
  <c r="X7" i="15"/>
  <c r="AC7" i="15"/>
  <c r="Y7" i="15"/>
  <c r="Z7" i="15"/>
  <c r="AA7" i="15"/>
  <c r="AB7" i="15"/>
  <c r="R7" i="15"/>
  <c r="S7" i="15"/>
  <c r="W7" i="15"/>
  <c r="T7" i="15"/>
  <c r="U7" i="15"/>
  <c r="V7" i="15"/>
  <c r="X15" i="15"/>
  <c r="AC15" i="15"/>
  <c r="Y15" i="15"/>
  <c r="Z15" i="15"/>
  <c r="AA15" i="15"/>
  <c r="AB15" i="15"/>
  <c r="R15" i="15"/>
  <c r="S15" i="15"/>
  <c r="T15" i="15"/>
  <c r="U15" i="15"/>
  <c r="V15" i="15"/>
  <c r="J15" i="15"/>
  <c r="W15" i="15"/>
  <c r="X12" i="15"/>
  <c r="Y12" i="15"/>
  <c r="Z12" i="15"/>
  <c r="AA12" i="15"/>
  <c r="AB12" i="15"/>
  <c r="AC12" i="15"/>
  <c r="R12" i="15"/>
  <c r="T12" i="15"/>
  <c r="V12" i="15"/>
  <c r="S12" i="15"/>
  <c r="U12" i="15"/>
  <c r="W12" i="15"/>
  <c r="X11" i="15"/>
  <c r="AA11" i="15"/>
  <c r="AC11" i="15"/>
  <c r="R11" i="15"/>
  <c r="Y11" i="15"/>
  <c r="Z11" i="15"/>
  <c r="AB11" i="15"/>
  <c r="U11" i="15"/>
  <c r="W11" i="15"/>
  <c r="V11" i="15"/>
  <c r="S11" i="15"/>
  <c r="T11" i="15"/>
  <c r="X9" i="15"/>
  <c r="Z9" i="15"/>
  <c r="AB9" i="15"/>
  <c r="AC9" i="15"/>
  <c r="Y9" i="15"/>
  <c r="AA9" i="15"/>
  <c r="R9" i="15"/>
  <c r="S9" i="15"/>
  <c r="U9" i="15"/>
  <c r="T9" i="15"/>
  <c r="W9" i="15"/>
  <c r="V9" i="15"/>
  <c r="X20" i="15"/>
  <c r="Y20" i="15"/>
  <c r="Z20" i="15"/>
  <c r="AA20" i="15"/>
  <c r="AB20" i="15"/>
  <c r="AC20" i="15"/>
  <c r="R20" i="15"/>
  <c r="T20" i="15"/>
  <c r="S20" i="15"/>
  <c r="U20" i="15"/>
  <c r="V20" i="15"/>
  <c r="W20" i="15"/>
  <c r="X19" i="15"/>
  <c r="Z19" i="15"/>
  <c r="AA19" i="15"/>
  <c r="AC19" i="15"/>
  <c r="Y19" i="15"/>
  <c r="AB19" i="15"/>
  <c r="R19" i="15"/>
  <c r="U19" i="15"/>
  <c r="S19" i="15"/>
  <c r="T19" i="15"/>
  <c r="V19" i="15"/>
  <c r="W19" i="15"/>
  <c r="X18" i="15"/>
  <c r="AB18" i="15"/>
  <c r="Y18" i="15"/>
  <c r="Z18" i="15"/>
  <c r="AA18" i="15"/>
  <c r="AC18" i="15"/>
  <c r="R18" i="15"/>
  <c r="T18" i="15"/>
  <c r="V18" i="15"/>
  <c r="S18" i="15"/>
  <c r="U18" i="15"/>
  <c r="W18" i="15"/>
  <c r="AA6" i="15"/>
  <c r="I6" i="15"/>
  <c r="X6" i="15"/>
  <c r="V6" i="15"/>
  <c r="Z6" i="15"/>
  <c r="Y6" i="15"/>
  <c r="W6" i="15"/>
  <c r="AC6" i="15"/>
  <c r="AB6" i="15"/>
  <c r="U6" i="15"/>
  <c r="T6" i="15"/>
  <c r="S6" i="15"/>
  <c r="R6" i="15"/>
  <c r="X17" i="15"/>
  <c r="AC17" i="15"/>
  <c r="Y17" i="15"/>
  <c r="Z17" i="15"/>
  <c r="AA17" i="15"/>
  <c r="AB17" i="15"/>
  <c r="R17" i="15"/>
  <c r="S17" i="15"/>
  <c r="T17" i="15"/>
  <c r="U17" i="15"/>
  <c r="V17" i="15"/>
  <c r="W17" i="15"/>
  <c r="X16" i="15"/>
  <c r="AA16" i="15"/>
  <c r="Y16" i="15"/>
  <c r="Z16" i="15"/>
  <c r="AB16" i="15"/>
  <c r="AC16" i="15"/>
  <c r="R16" i="15"/>
  <c r="T16" i="15"/>
  <c r="S16" i="15"/>
  <c r="U16" i="15"/>
  <c r="V16" i="15"/>
  <c r="W16" i="15"/>
  <c r="Q5" i="15"/>
  <c r="F12" i="15"/>
  <c r="N12" i="15"/>
  <c r="K12" i="15"/>
  <c r="G12" i="15"/>
  <c r="O12" i="15"/>
  <c r="H12" i="15"/>
  <c r="P12" i="15"/>
  <c r="I12" i="15"/>
  <c r="J12" i="15"/>
  <c r="L12" i="15"/>
  <c r="M12" i="15"/>
  <c r="E12" i="15"/>
  <c r="J19" i="15"/>
  <c r="K19" i="15"/>
  <c r="O19" i="15"/>
  <c r="L19" i="15"/>
  <c r="E19" i="15"/>
  <c r="M19" i="15"/>
  <c r="F19" i="15"/>
  <c r="N19" i="15"/>
  <c r="G19" i="15"/>
  <c r="H19" i="15"/>
  <c r="P19" i="15"/>
  <c r="I19" i="15"/>
  <c r="F10" i="15"/>
  <c r="N10" i="15"/>
  <c r="G10" i="15"/>
  <c r="O10" i="15"/>
  <c r="H10" i="15"/>
  <c r="P10" i="15"/>
  <c r="K10" i="15"/>
  <c r="I10" i="15"/>
  <c r="J10" i="15"/>
  <c r="L10" i="15"/>
  <c r="M10" i="15"/>
  <c r="E10" i="15"/>
  <c r="F20" i="15"/>
  <c r="N20" i="15"/>
  <c r="G20" i="15"/>
  <c r="O20" i="15"/>
  <c r="H20" i="15"/>
  <c r="P20" i="15"/>
  <c r="K20" i="15"/>
  <c r="I20" i="15"/>
  <c r="J20" i="15"/>
  <c r="L20" i="15"/>
  <c r="M20" i="15"/>
  <c r="E20" i="15"/>
  <c r="F18" i="15"/>
  <c r="N18" i="15"/>
  <c r="K18" i="15"/>
  <c r="G18" i="15"/>
  <c r="O18" i="15"/>
  <c r="H18" i="15"/>
  <c r="P18" i="15"/>
  <c r="I18" i="15"/>
  <c r="J18" i="15"/>
  <c r="L18" i="15"/>
  <c r="M18" i="15"/>
  <c r="E18" i="15"/>
  <c r="J9" i="15"/>
  <c r="G9" i="15"/>
  <c r="K9" i="15"/>
  <c r="O9" i="15"/>
  <c r="L9" i="15"/>
  <c r="E9" i="15"/>
  <c r="M9" i="15"/>
  <c r="F9" i="15"/>
  <c r="N9" i="15"/>
  <c r="H9" i="15"/>
  <c r="P9" i="15"/>
  <c r="I9" i="15"/>
  <c r="F8" i="15"/>
  <c r="N8" i="15"/>
  <c r="G8" i="15"/>
  <c r="O8" i="15"/>
  <c r="H8" i="15"/>
  <c r="P8" i="15"/>
  <c r="I8" i="15"/>
  <c r="J8" i="15"/>
  <c r="K8" i="15"/>
  <c r="L8" i="15"/>
  <c r="E8" i="15"/>
  <c r="M8" i="15"/>
  <c r="J7" i="15"/>
  <c r="K7" i="15"/>
  <c r="L7" i="15"/>
  <c r="G7" i="15"/>
  <c r="E7" i="15"/>
  <c r="M7" i="15"/>
  <c r="O7" i="15"/>
  <c r="F7" i="15"/>
  <c r="N7" i="15"/>
  <c r="P7" i="15"/>
  <c r="I7" i="15"/>
  <c r="F22" i="15"/>
  <c r="N22" i="15"/>
  <c r="O22" i="15"/>
  <c r="G22" i="15"/>
  <c r="H22" i="15"/>
  <c r="P22" i="15"/>
  <c r="I22" i="15"/>
  <c r="K22" i="15"/>
  <c r="J22" i="15"/>
  <c r="L22" i="15"/>
  <c r="E22" i="15"/>
  <c r="M22" i="15"/>
  <c r="F14" i="15"/>
  <c r="N14" i="15"/>
  <c r="G14" i="15"/>
  <c r="O14" i="15"/>
  <c r="H14" i="15"/>
  <c r="P14" i="15"/>
  <c r="I14" i="15"/>
  <c r="J14" i="15"/>
  <c r="K14" i="15"/>
  <c r="L14" i="15"/>
  <c r="E14" i="15"/>
  <c r="M14" i="15"/>
  <c r="K6" i="15"/>
  <c r="L6" i="15"/>
  <c r="P6" i="15"/>
  <c r="M6" i="15"/>
  <c r="N6" i="15"/>
  <c r="H6" i="15"/>
  <c r="O6" i="15"/>
  <c r="J11" i="15"/>
  <c r="K11" i="15"/>
  <c r="L11" i="15"/>
  <c r="E11" i="15"/>
  <c r="M11" i="15"/>
  <c r="G11" i="15"/>
  <c r="F11" i="15"/>
  <c r="N11" i="15"/>
  <c r="O11" i="15"/>
  <c r="H11" i="15"/>
  <c r="P11" i="15"/>
  <c r="I11" i="15"/>
  <c r="J17" i="15"/>
  <c r="K17" i="15"/>
  <c r="L17" i="15"/>
  <c r="E17" i="15"/>
  <c r="M17" i="15"/>
  <c r="O17" i="15"/>
  <c r="F17" i="15"/>
  <c r="N17" i="15"/>
  <c r="G17" i="15"/>
  <c r="H17" i="15"/>
  <c r="P17" i="15"/>
  <c r="I17" i="15"/>
  <c r="F16" i="15"/>
  <c r="N16" i="15"/>
  <c r="G16" i="15"/>
  <c r="O16" i="15"/>
  <c r="H16" i="15"/>
  <c r="P16" i="15"/>
  <c r="K16" i="15"/>
  <c r="I16" i="15"/>
  <c r="J16" i="15"/>
  <c r="L16" i="15"/>
  <c r="M16" i="15"/>
  <c r="E16" i="15"/>
  <c r="O15" i="15"/>
  <c r="K15" i="15"/>
  <c r="G15" i="15"/>
  <c r="L15" i="15"/>
  <c r="E15" i="15"/>
  <c r="M15" i="15"/>
  <c r="F15" i="15"/>
  <c r="N15" i="15"/>
  <c r="H15" i="15"/>
  <c r="P15" i="15"/>
  <c r="I15" i="15"/>
  <c r="J21" i="15"/>
  <c r="O21" i="15"/>
  <c r="K21" i="15"/>
  <c r="L21" i="15"/>
  <c r="E21" i="15"/>
  <c r="M21" i="15"/>
  <c r="F21" i="15"/>
  <c r="N21" i="15"/>
  <c r="G21" i="15"/>
  <c r="H21" i="15"/>
  <c r="P21" i="15"/>
  <c r="I21" i="15"/>
  <c r="J13" i="15"/>
  <c r="K13" i="15"/>
  <c r="L13" i="15"/>
  <c r="O13" i="15"/>
  <c r="E13" i="15"/>
  <c r="M13" i="15"/>
  <c r="G13" i="15"/>
  <c r="F13" i="15"/>
  <c r="N13" i="15"/>
  <c r="H13" i="15"/>
  <c r="P13" i="15"/>
  <c r="I13" i="15"/>
  <c r="W9" i="16" l="1"/>
  <c r="V9" i="16"/>
  <c r="O9" i="16"/>
  <c r="P9" i="16"/>
  <c r="AC23" i="15"/>
  <c r="Y23" i="15"/>
  <c r="X23" i="15"/>
  <c r="AB23" i="15"/>
  <c r="T23" i="15"/>
  <c r="V23" i="15"/>
  <c r="U23" i="15"/>
  <c r="S23" i="15"/>
  <c r="W23" i="15"/>
  <c r="Z23" i="15"/>
  <c r="R23" i="15"/>
  <c r="AA23" i="15"/>
  <c r="AD5" i="15"/>
  <c r="O23" i="15"/>
  <c r="J23" i="15"/>
  <c r="I23" i="15"/>
  <c r="E23" i="15"/>
  <c r="F23" i="15"/>
  <c r="L23" i="15"/>
  <c r="N23" i="15"/>
  <c r="M23" i="15"/>
  <c r="H23" i="15"/>
  <c r="K23" i="15"/>
  <c r="P23" i="15"/>
  <c r="G23" i="15"/>
  <c r="Y9" i="16" l="1"/>
  <c r="X9" i="16"/>
  <c r="R9" i="16"/>
  <c r="S9" i="16" s="1"/>
  <c r="T9" i="16" s="1"/>
  <c r="Q9" i="16"/>
  <c r="Z9" i="16"/>
  <c r="AA9" i="16" s="1"/>
  <c r="B5" i="12"/>
  <c r="AE9" i="6"/>
  <c r="Z9" i="6"/>
  <c r="Z13" i="6"/>
  <c r="Z11" i="6"/>
  <c r="Z12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10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AA5" i="18"/>
  <c r="Z5" i="18"/>
  <c r="Y5" i="18"/>
  <c r="X5" i="18"/>
  <c r="W5" i="18"/>
  <c r="V5" i="18"/>
  <c r="U5" i="18"/>
  <c r="T5" i="18"/>
  <c r="S5" i="18"/>
  <c r="R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J9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AB9" i="16" l="1"/>
  <c r="O5" i="18"/>
  <c r="K9" i="6" s="1"/>
  <c r="Y9" i="6"/>
  <c r="AH9" i="6" s="1"/>
  <c r="V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C9" i="6" l="1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9" i="22"/>
  <c r="AF19" i="22"/>
  <c r="AG9" i="22"/>
  <c r="AH9" i="22"/>
  <c r="AG10" i="22"/>
  <c r="AH10" i="22"/>
  <c r="AG11" i="22"/>
  <c r="AH11" i="22"/>
  <c r="AG12" i="22"/>
  <c r="AH12" i="22"/>
  <c r="AG13" i="22"/>
  <c r="AH13" i="22"/>
  <c r="AG14" i="22"/>
  <c r="AH14" i="22"/>
  <c r="AG15" i="22"/>
  <c r="AH15" i="22"/>
  <c r="AG16" i="22"/>
  <c r="AH16" i="22"/>
  <c r="AG17" i="22"/>
  <c r="AH17" i="22"/>
  <c r="AG18" i="22"/>
  <c r="AH18" i="22"/>
  <c r="AG19" i="22"/>
  <c r="AH19" i="22"/>
  <c r="AG20" i="22"/>
  <c r="AH20" i="22"/>
  <c r="AG21" i="22"/>
  <c r="AH21" i="22"/>
  <c r="AG22" i="22"/>
  <c r="AH22" i="22"/>
  <c r="AG23" i="22"/>
  <c r="AH23" i="22"/>
  <c r="AG24" i="22"/>
  <c r="AH24" i="22"/>
  <c r="AG25" i="22"/>
  <c r="AH25" i="22"/>
  <c r="AG26" i="22"/>
  <c r="AH26" i="22"/>
  <c r="AG27" i="22"/>
  <c r="AH27" i="22"/>
  <c r="AG28" i="22"/>
  <c r="AH28" i="22"/>
  <c r="AE9" i="22"/>
  <c r="AF9" i="22"/>
  <c r="AE10" i="22"/>
  <c r="AF10" i="22"/>
  <c r="AE11" i="22"/>
  <c r="AF11" i="22"/>
  <c r="AE12" i="22"/>
  <c r="AF12" i="22"/>
  <c r="AE13" i="22"/>
  <c r="AF13" i="22"/>
  <c r="AE14" i="22"/>
  <c r="AF14" i="22"/>
  <c r="AE15" i="22"/>
  <c r="AF15" i="22"/>
  <c r="AE16" i="22"/>
  <c r="AF16" i="22"/>
  <c r="AE17" i="22"/>
  <c r="AF17" i="22"/>
  <c r="AE18" i="22"/>
  <c r="AF18" i="22"/>
  <c r="AE19" i="22"/>
  <c r="AE20" i="22"/>
  <c r="AF20" i="22"/>
  <c r="AE21" i="22"/>
  <c r="AF21" i="22"/>
  <c r="AE22" i="22"/>
  <c r="AF22" i="22"/>
  <c r="AE23" i="22"/>
  <c r="AF23" i="22"/>
  <c r="AE24" i="22"/>
  <c r="AF24" i="22"/>
  <c r="AE25" i="22"/>
  <c r="AF25" i="22"/>
  <c r="AE26" i="22"/>
  <c r="AF26" i="22"/>
  <c r="AE27" i="22"/>
  <c r="AF27" i="22"/>
  <c r="AE28" i="22"/>
  <c r="AF28" i="22"/>
  <c r="AA24" i="23"/>
  <c r="Z24" i="23"/>
  <c r="Y24" i="23"/>
  <c r="X24" i="23"/>
  <c r="W24" i="23"/>
  <c r="V24" i="23"/>
  <c r="U24" i="23"/>
  <c r="T24" i="23"/>
  <c r="S24" i="23"/>
  <c r="R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A23" i="23"/>
  <c r="Z23" i="23"/>
  <c r="Y23" i="23"/>
  <c r="X23" i="23"/>
  <c r="W23" i="23"/>
  <c r="V23" i="23"/>
  <c r="U23" i="23"/>
  <c r="T23" i="23"/>
  <c r="S23" i="23"/>
  <c r="R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A22" i="23"/>
  <c r="Z22" i="23"/>
  <c r="Y22" i="23"/>
  <c r="X22" i="23"/>
  <c r="W22" i="23"/>
  <c r="V22" i="23"/>
  <c r="U22" i="23"/>
  <c r="T22" i="23"/>
  <c r="S22" i="23"/>
  <c r="R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AA21" i="23"/>
  <c r="Z21" i="23"/>
  <c r="Y21" i="23"/>
  <c r="X21" i="23"/>
  <c r="W21" i="23"/>
  <c r="V21" i="23"/>
  <c r="U21" i="23"/>
  <c r="T21" i="23"/>
  <c r="S21" i="23"/>
  <c r="R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AA20" i="23"/>
  <c r="Z20" i="23"/>
  <c r="Y20" i="23"/>
  <c r="X20" i="23"/>
  <c r="W20" i="23"/>
  <c r="V20" i="23"/>
  <c r="U20" i="23"/>
  <c r="T20" i="23"/>
  <c r="S20" i="23"/>
  <c r="R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AA19" i="23"/>
  <c r="Z19" i="23"/>
  <c r="Y19" i="23"/>
  <c r="X19" i="23"/>
  <c r="W19" i="23"/>
  <c r="V19" i="23"/>
  <c r="U19" i="23"/>
  <c r="T19" i="23"/>
  <c r="S19" i="23"/>
  <c r="R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AA18" i="23"/>
  <c r="Z18" i="23"/>
  <c r="Y18" i="23"/>
  <c r="X18" i="23"/>
  <c r="W18" i="23"/>
  <c r="V18" i="23"/>
  <c r="U18" i="23"/>
  <c r="T18" i="23"/>
  <c r="S18" i="23"/>
  <c r="R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AA17" i="23"/>
  <c r="Z17" i="23"/>
  <c r="Y17" i="23"/>
  <c r="X17" i="23"/>
  <c r="W17" i="23"/>
  <c r="V17" i="23"/>
  <c r="U17" i="23"/>
  <c r="T17" i="23"/>
  <c r="S17" i="23"/>
  <c r="R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AA16" i="23"/>
  <c r="Z16" i="23"/>
  <c r="Y16" i="23"/>
  <c r="X16" i="23"/>
  <c r="W16" i="23"/>
  <c r="V16" i="23"/>
  <c r="U16" i="23"/>
  <c r="T16" i="23"/>
  <c r="S16" i="23"/>
  <c r="R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A15" i="23"/>
  <c r="Z15" i="23"/>
  <c r="Y15" i="23"/>
  <c r="X15" i="23"/>
  <c r="W15" i="23"/>
  <c r="V15" i="23"/>
  <c r="U15" i="23"/>
  <c r="T15" i="23"/>
  <c r="S15" i="23"/>
  <c r="R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AA14" i="23"/>
  <c r="Z14" i="23"/>
  <c r="Y14" i="23"/>
  <c r="X14" i="23"/>
  <c r="W14" i="23"/>
  <c r="V14" i="23"/>
  <c r="U14" i="23"/>
  <c r="T14" i="23"/>
  <c r="S14" i="23"/>
  <c r="R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A13" i="23"/>
  <c r="Z13" i="23"/>
  <c r="Y13" i="23"/>
  <c r="X13" i="23"/>
  <c r="W13" i="23"/>
  <c r="V13" i="23"/>
  <c r="U13" i="23"/>
  <c r="T13" i="23"/>
  <c r="S13" i="23"/>
  <c r="R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A12" i="23"/>
  <c r="Z12" i="23"/>
  <c r="Y12" i="23"/>
  <c r="X12" i="23"/>
  <c r="W12" i="23"/>
  <c r="V12" i="23"/>
  <c r="U12" i="23"/>
  <c r="T12" i="23"/>
  <c r="S12" i="23"/>
  <c r="R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A11" i="23"/>
  <c r="Z11" i="23"/>
  <c r="Y11" i="23"/>
  <c r="X11" i="23"/>
  <c r="W11" i="23"/>
  <c r="V11" i="23"/>
  <c r="U11" i="23"/>
  <c r="T11" i="23"/>
  <c r="S11" i="23"/>
  <c r="R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AA10" i="23"/>
  <c r="Z10" i="23"/>
  <c r="Y10" i="23"/>
  <c r="X10" i="23"/>
  <c r="W10" i="23"/>
  <c r="V10" i="23"/>
  <c r="U10" i="23"/>
  <c r="T10" i="23"/>
  <c r="S10" i="23"/>
  <c r="R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AA9" i="23"/>
  <c r="Z9" i="23"/>
  <c r="Y9" i="23"/>
  <c r="X9" i="23"/>
  <c r="W9" i="23"/>
  <c r="V9" i="23"/>
  <c r="U9" i="23"/>
  <c r="T9" i="23"/>
  <c r="S9" i="23"/>
  <c r="R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AA8" i="23"/>
  <c r="Z8" i="23"/>
  <c r="Y8" i="23"/>
  <c r="X8" i="23"/>
  <c r="W8" i="23"/>
  <c r="V8" i="23"/>
  <c r="U8" i="23"/>
  <c r="T8" i="23"/>
  <c r="S8" i="23"/>
  <c r="R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A7" i="23"/>
  <c r="Z7" i="23"/>
  <c r="Y7" i="23"/>
  <c r="X7" i="23"/>
  <c r="W7" i="23"/>
  <c r="V7" i="23"/>
  <c r="U7" i="23"/>
  <c r="T7" i="23"/>
  <c r="S7" i="23"/>
  <c r="R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AA6" i="23"/>
  <c r="Z6" i="23"/>
  <c r="Y6" i="23"/>
  <c r="X6" i="23"/>
  <c r="W6" i="23"/>
  <c r="V6" i="23"/>
  <c r="U6" i="23"/>
  <c r="T6" i="23"/>
  <c r="S6" i="23"/>
  <c r="R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A5" i="23"/>
  <c r="Z5" i="23"/>
  <c r="Y5" i="23"/>
  <c r="X5" i="23"/>
  <c r="W5" i="23"/>
  <c r="V5" i="23"/>
  <c r="U5" i="23"/>
  <c r="T5" i="23"/>
  <c r="S5" i="23"/>
  <c r="R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Q3" i="23"/>
  <c r="Q24" i="23" s="1"/>
  <c r="P3" i="23"/>
  <c r="P19" i="23" s="1"/>
  <c r="P11" i="22"/>
  <c r="M10" i="22"/>
  <c r="M9" i="22"/>
  <c r="R3" i="12"/>
  <c r="S3" i="12"/>
  <c r="T3" i="12"/>
  <c r="U3" i="12"/>
  <c r="V3" i="12"/>
  <c r="W3" i="12"/>
  <c r="X3" i="12"/>
  <c r="Y3" i="12"/>
  <c r="Z3" i="12"/>
  <c r="AA3" i="12"/>
  <c r="C3" i="12"/>
  <c r="D3" i="12"/>
  <c r="E3" i="12"/>
  <c r="F3" i="12"/>
  <c r="G3" i="12"/>
  <c r="H3" i="12"/>
  <c r="I3" i="12"/>
  <c r="J3" i="12"/>
  <c r="K3" i="12"/>
  <c r="L3" i="12"/>
  <c r="M3" i="12"/>
  <c r="N3" i="12"/>
  <c r="J10" i="6"/>
  <c r="P13" i="22" l="1"/>
  <c r="P6" i="23"/>
  <c r="P22" i="23"/>
  <c r="P14" i="22"/>
  <c r="X25" i="22"/>
  <c r="X19" i="22"/>
  <c r="X13" i="22"/>
  <c r="X20" i="22"/>
  <c r="P15" i="22"/>
  <c r="Q19" i="23"/>
  <c r="P12" i="22"/>
  <c r="X14" i="22"/>
  <c r="P16" i="22"/>
  <c r="X24" i="22"/>
  <c r="X18" i="22"/>
  <c r="X12" i="22"/>
  <c r="X26" i="22"/>
  <c r="P17" i="22"/>
  <c r="P18" i="22"/>
  <c r="X23" i="22"/>
  <c r="X17" i="22"/>
  <c r="X11" i="22"/>
  <c r="P20" i="22"/>
  <c r="P14" i="23"/>
  <c r="X9" i="22"/>
  <c r="P25" i="22"/>
  <c r="X22" i="22"/>
  <c r="X16" i="22"/>
  <c r="P26" i="22"/>
  <c r="Q11" i="23"/>
  <c r="P9" i="22"/>
  <c r="X28" i="22"/>
  <c r="X10" i="22"/>
  <c r="P10" i="22"/>
  <c r="P28" i="22"/>
  <c r="X27" i="22"/>
  <c r="X21" i="22"/>
  <c r="X15" i="22"/>
  <c r="G5" i="12"/>
  <c r="X5" i="12"/>
  <c r="H5" i="12"/>
  <c r="N5" i="12"/>
  <c r="F5" i="12"/>
  <c r="W5" i="12"/>
  <c r="Y5" i="12"/>
  <c r="M5" i="12"/>
  <c r="E5" i="12"/>
  <c r="V5" i="12"/>
  <c r="D5" i="12"/>
  <c r="K5" i="12"/>
  <c r="C5" i="12"/>
  <c r="O5" i="12" s="1"/>
  <c r="AD9" i="6" s="1"/>
  <c r="T5" i="12"/>
  <c r="U5" i="12"/>
  <c r="J5" i="12"/>
  <c r="AA5" i="12"/>
  <c r="S5" i="12"/>
  <c r="L5" i="12"/>
  <c r="I5" i="12"/>
  <c r="Z5" i="12"/>
  <c r="R5" i="12"/>
  <c r="I17" i="6"/>
  <c r="L15" i="22"/>
  <c r="L27" i="22"/>
  <c r="L9" i="22"/>
  <c r="L20" i="22"/>
  <c r="L26" i="22"/>
  <c r="L19" i="22"/>
  <c r="L12" i="22"/>
  <c r="L16" i="22"/>
  <c r="L11" i="22"/>
  <c r="L21" i="22"/>
  <c r="I9" i="6"/>
  <c r="I10" i="6"/>
  <c r="L13" i="22"/>
  <c r="L17" i="22"/>
  <c r="L22" i="22"/>
  <c r="L28" i="22"/>
  <c r="L10" i="22"/>
  <c r="L23" i="22"/>
  <c r="I27" i="6"/>
  <c r="L14" i="22"/>
  <c r="L18" i="22"/>
  <c r="L24" i="22"/>
  <c r="I12" i="6"/>
  <c r="L25" i="22"/>
  <c r="AN26" i="22"/>
  <c r="AN10" i="22"/>
  <c r="AM25" i="22"/>
  <c r="AM21" i="22"/>
  <c r="AM17" i="22"/>
  <c r="AM13" i="22"/>
  <c r="AM9" i="22"/>
  <c r="AN27" i="22"/>
  <c r="AT19" i="22"/>
  <c r="AT11" i="22"/>
  <c r="AN18" i="22"/>
  <c r="AN28" i="22"/>
  <c r="AT24" i="22"/>
  <c r="AN20" i="22"/>
  <c r="AT16" i="22"/>
  <c r="AN12" i="22"/>
  <c r="AM27" i="22"/>
  <c r="AM23" i="22"/>
  <c r="AM19" i="22"/>
  <c r="AM15" i="22"/>
  <c r="AM11" i="22"/>
  <c r="AT26" i="22"/>
  <c r="AT22" i="22"/>
  <c r="AT18" i="22"/>
  <c r="AT14" i="22"/>
  <c r="AT10" i="22"/>
  <c r="AN19" i="22"/>
  <c r="AT27" i="22"/>
  <c r="AN25" i="22"/>
  <c r="AT21" i="22"/>
  <c r="AN17" i="22"/>
  <c r="AT13" i="22"/>
  <c r="AT9" i="22"/>
  <c r="AN11" i="22"/>
  <c r="AT28" i="22"/>
  <c r="AM24" i="22"/>
  <c r="AT20" i="22"/>
  <c r="AN16" i="22"/>
  <c r="AT12" i="22"/>
  <c r="AM20" i="22"/>
  <c r="AT23" i="22"/>
  <c r="AT15" i="22"/>
  <c r="AM16" i="22"/>
  <c r="AN24" i="22"/>
  <c r="AT25" i="22"/>
  <c r="AT17" i="22"/>
  <c r="AM28" i="22"/>
  <c r="AM12" i="22"/>
  <c r="AN23" i="22"/>
  <c r="AN15" i="22"/>
  <c r="AN22" i="22"/>
  <c r="AN14" i="22"/>
  <c r="AN9" i="22"/>
  <c r="AN21" i="22"/>
  <c r="AN13" i="22"/>
  <c r="AM26" i="22"/>
  <c r="AM22" i="22"/>
  <c r="AM18" i="22"/>
  <c r="AM14" i="22"/>
  <c r="AM10" i="22"/>
  <c r="M15" i="22"/>
  <c r="O6" i="23"/>
  <c r="O7" i="23"/>
  <c r="M22" i="22"/>
  <c r="M23" i="22"/>
  <c r="M24" i="22"/>
  <c r="O5" i="23"/>
  <c r="O19" i="23"/>
  <c r="M26" i="22"/>
  <c r="M28" i="22"/>
  <c r="O9" i="23"/>
  <c r="M17" i="22"/>
  <c r="O14" i="23"/>
  <c r="O15" i="23"/>
  <c r="M13" i="22"/>
  <c r="O8" i="23"/>
  <c r="O13" i="23"/>
  <c r="O12" i="23"/>
  <c r="M21" i="22"/>
  <c r="O17" i="23"/>
  <c r="M25" i="22"/>
  <c r="O22" i="23"/>
  <c r="O23" i="23"/>
  <c r="M12" i="22"/>
  <c r="O16" i="23"/>
  <c r="O21" i="23"/>
  <c r="AB19" i="23"/>
  <c r="M14" i="22"/>
  <c r="O10" i="23"/>
  <c r="O20" i="23"/>
  <c r="O11" i="23"/>
  <c r="M18" i="22"/>
  <c r="M20" i="22"/>
  <c r="O18" i="23"/>
  <c r="O24" i="23"/>
  <c r="M16" i="22"/>
  <c r="P21" i="22"/>
  <c r="Q6" i="23"/>
  <c r="AB6" i="23" s="1"/>
  <c r="P9" i="23"/>
  <c r="Q14" i="23"/>
  <c r="P17" i="23"/>
  <c r="Q22" i="23"/>
  <c r="P22" i="22"/>
  <c r="Q9" i="23"/>
  <c r="P12" i="23"/>
  <c r="Q17" i="23"/>
  <c r="P20" i="23"/>
  <c r="P23" i="22"/>
  <c r="P7" i="23"/>
  <c r="Q12" i="23"/>
  <c r="P15" i="23"/>
  <c r="Q20" i="23"/>
  <c r="P23" i="23"/>
  <c r="M11" i="22"/>
  <c r="M19" i="22"/>
  <c r="P24" i="22"/>
  <c r="M27" i="22"/>
  <c r="Q7" i="23"/>
  <c r="P10" i="23"/>
  <c r="Q15" i="23"/>
  <c r="P18" i="23"/>
  <c r="Q23" i="23"/>
  <c r="P5" i="23"/>
  <c r="Q10" i="23"/>
  <c r="P13" i="23"/>
  <c r="Q18" i="23"/>
  <c r="P21" i="23"/>
  <c r="Q5" i="23"/>
  <c r="P8" i="23"/>
  <c r="Q13" i="23"/>
  <c r="P16" i="23"/>
  <c r="Q21" i="23"/>
  <c r="P24" i="23"/>
  <c r="AB24" i="23" s="1"/>
  <c r="P19" i="22"/>
  <c r="P27" i="22"/>
  <c r="Q8" i="23"/>
  <c r="P11" i="23"/>
  <c r="AB11" i="23" s="1"/>
  <c r="Q16" i="23"/>
  <c r="I19" i="6"/>
  <c r="I11" i="6"/>
  <c r="I26" i="6"/>
  <c r="I18" i="6"/>
  <c r="I24" i="6"/>
  <c r="I16" i="6"/>
  <c r="I23" i="6"/>
  <c r="I15" i="6"/>
  <c r="I22" i="6"/>
  <c r="I14" i="6"/>
  <c r="I25" i="6"/>
  <c r="I29" i="6"/>
  <c r="I21" i="6"/>
  <c r="I13" i="6"/>
  <c r="I28" i="6"/>
  <c r="I20" i="6"/>
  <c r="R7" i="18"/>
  <c r="V7" i="18"/>
  <c r="W7" i="18"/>
  <c r="R8" i="18"/>
  <c r="V8" i="18"/>
  <c r="W8" i="18"/>
  <c r="R9" i="18"/>
  <c r="V9" i="18"/>
  <c r="W9" i="18"/>
  <c r="R10" i="18"/>
  <c r="V10" i="18"/>
  <c r="W10" i="18"/>
  <c r="R11" i="18"/>
  <c r="V11" i="18"/>
  <c r="W11" i="18"/>
  <c r="R12" i="18"/>
  <c r="V12" i="18"/>
  <c r="W12" i="18"/>
  <c r="R13" i="18"/>
  <c r="V13" i="18"/>
  <c r="W13" i="18"/>
  <c r="R14" i="18"/>
  <c r="V14" i="18"/>
  <c r="W14" i="18"/>
  <c r="R15" i="18"/>
  <c r="V15" i="18"/>
  <c r="W15" i="18"/>
  <c r="R16" i="18"/>
  <c r="V16" i="18"/>
  <c r="W16" i="18"/>
  <c r="R17" i="18"/>
  <c r="V17" i="18"/>
  <c r="W17" i="18"/>
  <c r="R18" i="18"/>
  <c r="V18" i="18"/>
  <c r="W18" i="18"/>
  <c r="R19" i="18"/>
  <c r="V19" i="18"/>
  <c r="W19" i="18"/>
  <c r="R20" i="18"/>
  <c r="V20" i="18"/>
  <c r="W20" i="18"/>
  <c r="R21" i="18"/>
  <c r="V21" i="18"/>
  <c r="W21" i="18"/>
  <c r="R22" i="18"/>
  <c r="V22" i="18"/>
  <c r="W22" i="18"/>
  <c r="R23" i="18"/>
  <c r="V23" i="18"/>
  <c r="W23" i="18"/>
  <c r="R24" i="18"/>
  <c r="V24" i="18"/>
  <c r="W24" i="18"/>
  <c r="R25" i="18"/>
  <c r="V25" i="18"/>
  <c r="W25" i="18"/>
  <c r="R6" i="18"/>
  <c r="V6" i="18"/>
  <c r="W6" i="18"/>
  <c r="C7" i="18"/>
  <c r="D7" i="18"/>
  <c r="E7" i="18"/>
  <c r="F7" i="18"/>
  <c r="G7" i="18"/>
  <c r="H7" i="18"/>
  <c r="I7" i="18"/>
  <c r="J7" i="18"/>
  <c r="K7" i="18"/>
  <c r="L7" i="18"/>
  <c r="M7" i="18"/>
  <c r="N7" i="18"/>
  <c r="C8" i="18"/>
  <c r="D8" i="18"/>
  <c r="E8" i="18"/>
  <c r="F8" i="18"/>
  <c r="G8" i="18"/>
  <c r="H8" i="18"/>
  <c r="I8" i="18"/>
  <c r="J8" i="18"/>
  <c r="K8" i="18"/>
  <c r="L8" i="18"/>
  <c r="M8" i="18"/>
  <c r="N8" i="18"/>
  <c r="C9" i="18"/>
  <c r="D9" i="18"/>
  <c r="E9" i="18"/>
  <c r="F9" i="18"/>
  <c r="G9" i="18"/>
  <c r="H9" i="18"/>
  <c r="I9" i="18"/>
  <c r="J9" i="18"/>
  <c r="K9" i="18"/>
  <c r="L9" i="18"/>
  <c r="M9" i="18"/>
  <c r="N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D6" i="18"/>
  <c r="E6" i="18"/>
  <c r="F6" i="18"/>
  <c r="G6" i="18"/>
  <c r="H6" i="18"/>
  <c r="I6" i="18"/>
  <c r="J6" i="18"/>
  <c r="K6" i="18"/>
  <c r="L6" i="18"/>
  <c r="M6" i="18"/>
  <c r="N6" i="18"/>
  <c r="C6" i="18"/>
  <c r="AB22" i="23" l="1"/>
  <c r="AB14" i="23"/>
  <c r="AD10" i="6"/>
  <c r="AB16" i="23"/>
  <c r="AB20" i="23"/>
  <c r="AB17" i="23"/>
  <c r="AB10" i="23"/>
  <c r="AB9" i="23"/>
  <c r="AB21" i="23"/>
  <c r="AB13" i="23"/>
  <c r="AB15" i="23"/>
  <c r="AB7" i="23"/>
  <c r="AB5" i="23"/>
  <c r="AB12" i="23"/>
  <c r="AB8" i="23"/>
  <c r="AB18" i="23"/>
  <c r="AB23" i="23"/>
  <c r="O25" i="18"/>
  <c r="K29" i="6" s="1"/>
  <c r="B25" i="18"/>
  <c r="O24" i="18"/>
  <c r="K28" i="6" s="1"/>
  <c r="B24" i="18"/>
  <c r="O23" i="18"/>
  <c r="K27" i="6" s="1"/>
  <c r="B23" i="18"/>
  <c r="O22" i="18"/>
  <c r="K26" i="6" s="1"/>
  <c r="B22" i="18"/>
  <c r="O21" i="18"/>
  <c r="K25" i="6" s="1"/>
  <c r="B21" i="18"/>
  <c r="O20" i="18"/>
  <c r="K24" i="6" s="1"/>
  <c r="B20" i="18"/>
  <c r="O19" i="18"/>
  <c r="K23" i="6" s="1"/>
  <c r="B19" i="18"/>
  <c r="O18" i="18"/>
  <c r="K22" i="6" s="1"/>
  <c r="B18" i="18"/>
  <c r="O17" i="18"/>
  <c r="K21" i="6" s="1"/>
  <c r="B17" i="18"/>
  <c r="O16" i="18"/>
  <c r="K20" i="6" s="1"/>
  <c r="B16" i="18"/>
  <c r="O15" i="18"/>
  <c r="K19" i="6" s="1"/>
  <c r="B15" i="18"/>
  <c r="O14" i="18"/>
  <c r="K18" i="6" s="1"/>
  <c r="B14" i="18"/>
  <c r="O13" i="18"/>
  <c r="K17" i="6" s="1"/>
  <c r="B13" i="18"/>
  <c r="O12" i="18"/>
  <c r="K16" i="6" s="1"/>
  <c r="B12" i="18"/>
  <c r="O11" i="18"/>
  <c r="K15" i="6" s="1"/>
  <c r="B11" i="18"/>
  <c r="O10" i="18"/>
  <c r="K14" i="6" s="1"/>
  <c r="B10" i="18"/>
  <c r="O9" i="18"/>
  <c r="K13" i="6" s="1"/>
  <c r="B9" i="18"/>
  <c r="O8" i="18"/>
  <c r="K12" i="6" s="1"/>
  <c r="B8" i="18"/>
  <c r="O7" i="18"/>
  <c r="K11" i="6" s="1"/>
  <c r="B7" i="18"/>
  <c r="O6" i="18"/>
  <c r="K10" i="6" s="1"/>
  <c r="B6" i="18"/>
  <c r="Q3" i="18"/>
  <c r="Q5" i="18" s="1"/>
  <c r="P3" i="18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P5" i="18" l="1"/>
  <c r="AB5" i="18" s="1"/>
  <c r="Q9" i="6" s="1"/>
  <c r="P10" i="6"/>
  <c r="AD7" i="15"/>
  <c r="Q3" i="12"/>
  <c r="Q11" i="18"/>
  <c r="Q19" i="18"/>
  <c r="Q16" i="18"/>
  <c r="Q6" i="18"/>
  <c r="Q7" i="18"/>
  <c r="Q15" i="18"/>
  <c r="Q23" i="18"/>
  <c r="Q24" i="18"/>
  <c r="Q13" i="18"/>
  <c r="Q21" i="18"/>
  <c r="Q10" i="18"/>
  <c r="Q18" i="18"/>
  <c r="Q12" i="18"/>
  <c r="Q20" i="18"/>
  <c r="Q9" i="18"/>
  <c r="Q25" i="18"/>
  <c r="Q8" i="18"/>
  <c r="Q17" i="18"/>
  <c r="Q14" i="18"/>
  <c r="Q22" i="18"/>
  <c r="P9" i="6"/>
  <c r="P3" i="12"/>
  <c r="P8" i="18"/>
  <c r="P16" i="18"/>
  <c r="P24" i="18"/>
  <c r="P12" i="18"/>
  <c r="P20" i="18"/>
  <c r="P10" i="18"/>
  <c r="P18" i="18"/>
  <c r="P7" i="18"/>
  <c r="P9" i="18"/>
  <c r="P17" i="18"/>
  <c r="P25" i="18"/>
  <c r="P14" i="18"/>
  <c r="P22" i="18"/>
  <c r="P15" i="18"/>
  <c r="P6" i="18"/>
  <c r="P13" i="18"/>
  <c r="P11" i="18"/>
  <c r="P19" i="18"/>
  <c r="P21" i="18"/>
  <c r="P23" i="18"/>
  <c r="Q17" i="15"/>
  <c r="Q6" i="15"/>
  <c r="O10" i="16" s="1"/>
  <c r="U13" i="18"/>
  <c r="U21" i="18"/>
  <c r="U22" i="18"/>
  <c r="U9" i="18"/>
  <c r="U17" i="18"/>
  <c r="U25" i="18"/>
  <c r="U8" i="18"/>
  <c r="U12" i="18"/>
  <c r="U16" i="18"/>
  <c r="U20" i="18"/>
  <c r="U24" i="18"/>
  <c r="U7" i="18"/>
  <c r="U19" i="18"/>
  <c r="U11" i="18"/>
  <c r="U15" i="18"/>
  <c r="U23" i="18"/>
  <c r="U18" i="18"/>
  <c r="U6" i="18"/>
  <c r="U10" i="18"/>
  <c r="U14" i="18"/>
  <c r="T8" i="18"/>
  <c r="T16" i="18"/>
  <c r="T24" i="18"/>
  <c r="T7" i="18"/>
  <c r="T15" i="18"/>
  <c r="T23" i="18"/>
  <c r="T14" i="18"/>
  <c r="T22" i="18"/>
  <c r="T9" i="18"/>
  <c r="T17" i="18"/>
  <c r="T13" i="18"/>
  <c r="T21" i="18"/>
  <c r="T12" i="18"/>
  <c r="T20" i="18"/>
  <c r="T11" i="18"/>
  <c r="T19" i="18"/>
  <c r="T6" i="18"/>
  <c r="T10" i="18"/>
  <c r="T18" i="18"/>
  <c r="T25" i="18"/>
  <c r="S7" i="18"/>
  <c r="S9" i="18"/>
  <c r="S10" i="18"/>
  <c r="S11" i="18"/>
  <c r="S12" i="18"/>
  <c r="S13" i="18"/>
  <c r="S15" i="18"/>
  <c r="S16" i="18"/>
  <c r="S18" i="18"/>
  <c r="S20" i="18"/>
  <c r="S22" i="18"/>
  <c r="S23" i="18"/>
  <c r="S25" i="18"/>
  <c r="S6" i="18"/>
  <c r="S8" i="18"/>
  <c r="S14" i="18"/>
  <c r="S17" i="18"/>
  <c r="S19" i="18"/>
  <c r="S21" i="18"/>
  <c r="S24" i="18"/>
  <c r="Y12" i="18"/>
  <c r="Y20" i="18"/>
  <c r="Y7" i="18"/>
  <c r="Y15" i="18"/>
  <c r="Y23" i="18"/>
  <c r="Y9" i="18"/>
  <c r="Y17" i="18"/>
  <c r="Y25" i="18"/>
  <c r="Y8" i="18"/>
  <c r="Y16" i="18"/>
  <c r="Y24" i="18"/>
  <c r="Y6" i="18"/>
  <c r="Y22" i="18"/>
  <c r="Y10" i="18"/>
  <c r="Y18" i="18"/>
  <c r="Y11" i="18"/>
  <c r="Y19" i="18"/>
  <c r="Y13" i="18"/>
  <c r="Y21" i="18"/>
  <c r="Y14" i="18"/>
  <c r="AA9" i="18"/>
  <c r="AA6" i="18"/>
  <c r="AA10" i="18"/>
  <c r="AA14" i="18"/>
  <c r="AA18" i="18"/>
  <c r="AA22" i="18"/>
  <c r="AA7" i="18"/>
  <c r="AA11" i="18"/>
  <c r="AA15" i="18"/>
  <c r="AA19" i="18"/>
  <c r="AA23" i="18"/>
  <c r="AA17" i="18"/>
  <c r="AA13" i="18"/>
  <c r="AA12" i="18"/>
  <c r="AA8" i="18"/>
  <c r="AA16" i="18"/>
  <c r="AA20" i="18"/>
  <c r="AA24" i="18"/>
  <c r="AA21" i="18"/>
  <c r="AA25" i="18"/>
  <c r="Z14" i="18"/>
  <c r="Z22" i="18"/>
  <c r="Z9" i="18"/>
  <c r="Z25" i="18"/>
  <c r="Z12" i="18"/>
  <c r="Z20" i="18"/>
  <c r="Z11" i="18"/>
  <c r="Z19" i="18"/>
  <c r="Z7" i="18"/>
  <c r="Z15" i="18"/>
  <c r="Z23" i="18"/>
  <c r="Z6" i="18"/>
  <c r="Z17" i="18"/>
  <c r="Z10" i="18"/>
  <c r="Z18" i="18"/>
  <c r="Z13" i="18"/>
  <c r="Z21" i="18"/>
  <c r="Z8" i="18"/>
  <c r="Z16" i="18"/>
  <c r="Z24" i="18"/>
  <c r="P13" i="6"/>
  <c r="P21" i="6"/>
  <c r="P29" i="6"/>
  <c r="P14" i="6"/>
  <c r="P22" i="6"/>
  <c r="P11" i="6"/>
  <c r="P20" i="6"/>
  <c r="P15" i="6"/>
  <c r="P23" i="6"/>
  <c r="P25" i="6"/>
  <c r="P18" i="6"/>
  <c r="P27" i="6"/>
  <c r="P28" i="6"/>
  <c r="P16" i="6"/>
  <c r="P24" i="6"/>
  <c r="P17" i="6"/>
  <c r="P26" i="6"/>
  <c r="P19" i="6"/>
  <c r="P12" i="6"/>
  <c r="X8" i="18"/>
  <c r="X10" i="18"/>
  <c r="X12" i="18"/>
  <c r="X14" i="18"/>
  <c r="X16" i="18"/>
  <c r="X18" i="18"/>
  <c r="X20" i="18"/>
  <c r="X22" i="18"/>
  <c r="X24" i="18"/>
  <c r="X7" i="18"/>
  <c r="X9" i="18"/>
  <c r="X11" i="18"/>
  <c r="X13" i="18"/>
  <c r="X15" i="18"/>
  <c r="X17" i="18"/>
  <c r="X19" i="18"/>
  <c r="X21" i="18"/>
  <c r="X23" i="18"/>
  <c r="X25" i="18"/>
  <c r="X6" i="18"/>
  <c r="Q7" i="15"/>
  <c r="Q16" i="15"/>
  <c r="Q20" i="15"/>
  <c r="Q18" i="15"/>
  <c r="Q11" i="15"/>
  <c r="Q13" i="15"/>
  <c r="Q9" i="15"/>
  <c r="Q15" i="15"/>
  <c r="Q22" i="15"/>
  <c r="Q14" i="15"/>
  <c r="Q8" i="15"/>
  <c r="Q10" i="15"/>
  <c r="Q12" i="15"/>
  <c r="Q19" i="15"/>
  <c r="Q21" i="15"/>
  <c r="AD17" i="15"/>
  <c r="AD12" i="15"/>
  <c r="AD20" i="15"/>
  <c r="AD15" i="15"/>
  <c r="AD9" i="15"/>
  <c r="AD16" i="15"/>
  <c r="P26" i="16" l="1"/>
  <c r="W26" i="16"/>
  <c r="O26" i="16"/>
  <c r="V26" i="16"/>
  <c r="Q24" i="16"/>
  <c r="X24" i="16"/>
  <c r="R24" i="16"/>
  <c r="Y24" i="16"/>
  <c r="V22" i="16"/>
  <c r="O22" i="16"/>
  <c r="P22" i="16"/>
  <c r="W22" i="16"/>
  <c r="W25" i="16"/>
  <c r="O25" i="16"/>
  <c r="P25" i="16"/>
  <c r="V25" i="16"/>
  <c r="O24" i="16"/>
  <c r="V24" i="16"/>
  <c r="W24" i="16"/>
  <c r="P24" i="16"/>
  <c r="O23" i="16"/>
  <c r="V23" i="16"/>
  <c r="W23" i="16"/>
  <c r="P23" i="16"/>
  <c r="R20" i="16"/>
  <c r="Q20" i="16"/>
  <c r="X20" i="16"/>
  <c r="Y20" i="16"/>
  <c r="O19" i="16"/>
  <c r="V19" i="16"/>
  <c r="W19" i="16"/>
  <c r="P19" i="16"/>
  <c r="V17" i="16"/>
  <c r="P17" i="16"/>
  <c r="W17" i="16"/>
  <c r="O17" i="16"/>
  <c r="P21" i="16"/>
  <c r="O21" i="16"/>
  <c r="V21" i="16"/>
  <c r="W21" i="16"/>
  <c r="R21" i="16"/>
  <c r="Q21" i="16"/>
  <c r="X21" i="16"/>
  <c r="Y21" i="16"/>
  <c r="Y19" i="16"/>
  <c r="Q19" i="16"/>
  <c r="X19" i="16"/>
  <c r="R19" i="16"/>
  <c r="P20" i="16"/>
  <c r="V20" i="16"/>
  <c r="O20" i="16"/>
  <c r="W20" i="16"/>
  <c r="P16" i="16"/>
  <c r="W16" i="16"/>
  <c r="V16" i="16"/>
  <c r="O16" i="16"/>
  <c r="Y16" i="16"/>
  <c r="R16" i="16"/>
  <c r="Q16" i="16"/>
  <c r="X16" i="16"/>
  <c r="P18" i="16"/>
  <c r="O18" i="16"/>
  <c r="W18" i="16"/>
  <c r="V18" i="16"/>
  <c r="V10" i="16"/>
  <c r="W10" i="16"/>
  <c r="P10" i="16"/>
  <c r="X13" i="16"/>
  <c r="Y13" i="16"/>
  <c r="Q13" i="16"/>
  <c r="R13" i="16"/>
  <c r="V13" i="16"/>
  <c r="W13" i="16"/>
  <c r="P13" i="16"/>
  <c r="O13" i="16"/>
  <c r="P11" i="16"/>
  <c r="V11" i="16"/>
  <c r="W11" i="16"/>
  <c r="O11" i="16"/>
  <c r="Q11" i="16"/>
  <c r="R11" i="16"/>
  <c r="X11" i="16"/>
  <c r="Y11" i="16"/>
  <c r="O15" i="16"/>
  <c r="P15" i="16"/>
  <c r="V15" i="16"/>
  <c r="W15" i="16"/>
  <c r="V14" i="16"/>
  <c r="O14" i="16"/>
  <c r="P14" i="16"/>
  <c r="W14" i="16"/>
  <c r="P12" i="16"/>
  <c r="W12" i="16"/>
  <c r="V12" i="16"/>
  <c r="O12" i="16"/>
  <c r="Q23" i="15"/>
  <c r="Q5" i="12"/>
  <c r="O10" i="6"/>
  <c r="O15" i="6"/>
  <c r="O23" i="6"/>
  <c r="O9" i="6"/>
  <c r="P5" i="12"/>
  <c r="O17" i="6"/>
  <c r="O21" i="6"/>
  <c r="O22" i="6"/>
  <c r="O16" i="6"/>
  <c r="O24" i="6"/>
  <c r="O25" i="6"/>
  <c r="O18" i="6"/>
  <c r="O26" i="6"/>
  <c r="O29" i="6"/>
  <c r="O11" i="6"/>
  <c r="O19" i="6"/>
  <c r="O27" i="6"/>
  <c r="O12" i="6"/>
  <c r="O20" i="6"/>
  <c r="O28" i="6"/>
  <c r="O13" i="6"/>
  <c r="O14" i="6"/>
  <c r="O9" i="22"/>
  <c r="AS9" i="22"/>
  <c r="AV9" i="22" s="1"/>
  <c r="AD11" i="15"/>
  <c r="AB21" i="18"/>
  <c r="Q25" i="6" s="1"/>
  <c r="AB16" i="18"/>
  <c r="Q20" i="6" s="1"/>
  <c r="AB24" i="18"/>
  <c r="Q28" i="6" s="1"/>
  <c r="AB8" i="18"/>
  <c r="Q12" i="6" s="1"/>
  <c r="AB10" i="18"/>
  <c r="Q14" i="6" s="1"/>
  <c r="AB15" i="18"/>
  <c r="Q19" i="6" s="1"/>
  <c r="AB12" i="18"/>
  <c r="Q16" i="6" s="1"/>
  <c r="AB22" i="18"/>
  <c r="Q26" i="6" s="1"/>
  <c r="AB6" i="18"/>
  <c r="Q10" i="6" s="1"/>
  <c r="AB19" i="18"/>
  <c r="Q23" i="6" s="1"/>
  <c r="AB17" i="18"/>
  <c r="Q21" i="6" s="1"/>
  <c r="AB13" i="18"/>
  <c r="Q17" i="6" s="1"/>
  <c r="AB18" i="18"/>
  <c r="Q22" i="6" s="1"/>
  <c r="AB23" i="18"/>
  <c r="Q27" i="6" s="1"/>
  <c r="AB7" i="18"/>
  <c r="Q11" i="6" s="1"/>
  <c r="AB20" i="18"/>
  <c r="Q24" i="6" s="1"/>
  <c r="AB14" i="18"/>
  <c r="Q18" i="6" s="1"/>
  <c r="AB25" i="18"/>
  <c r="Q29" i="6" s="1"/>
  <c r="AB9" i="18"/>
  <c r="Q13" i="6" s="1"/>
  <c r="AB11" i="18"/>
  <c r="Q15" i="6" s="1"/>
  <c r="AD6" i="15"/>
  <c r="AD8" i="15"/>
  <c r="AD19" i="15"/>
  <c r="AD10" i="15"/>
  <c r="AD18" i="15"/>
  <c r="AD21" i="15"/>
  <c r="AD22" i="15"/>
  <c r="AD13" i="15"/>
  <c r="AD14" i="15"/>
  <c r="S21" i="16" l="1"/>
  <c r="T21" i="16" s="1"/>
  <c r="S16" i="16"/>
  <c r="T16" i="16" s="1"/>
  <c r="R26" i="16"/>
  <c r="Q26" i="16"/>
  <c r="X26" i="16"/>
  <c r="Y26" i="16"/>
  <c r="Y22" i="16"/>
  <c r="R22" i="16"/>
  <c r="Q22" i="16"/>
  <c r="X22" i="16"/>
  <c r="Y25" i="16"/>
  <c r="Z25" i="16" s="1"/>
  <c r="Q25" i="16"/>
  <c r="R25" i="16"/>
  <c r="X25" i="16"/>
  <c r="X23" i="16"/>
  <c r="R23" i="16"/>
  <c r="Y23" i="16"/>
  <c r="Q23" i="16"/>
  <c r="S23" i="16" s="1"/>
  <c r="X17" i="16"/>
  <c r="R17" i="16"/>
  <c r="Y17" i="16"/>
  <c r="Z17" i="16" s="1"/>
  <c r="Q17" i="16"/>
  <c r="Y18" i="16"/>
  <c r="X18" i="16"/>
  <c r="Q18" i="16"/>
  <c r="R18" i="16"/>
  <c r="Q12" i="16"/>
  <c r="Y12" i="16"/>
  <c r="R12" i="16"/>
  <c r="X12" i="16"/>
  <c r="Q10" i="16"/>
  <c r="X10" i="16"/>
  <c r="Q14" i="16"/>
  <c r="X14" i="16"/>
  <c r="Y14" i="16"/>
  <c r="R14" i="16"/>
  <c r="Q15" i="16"/>
  <c r="X15" i="16"/>
  <c r="R15" i="16"/>
  <c r="Y15" i="16"/>
  <c r="Z15" i="16" s="1"/>
  <c r="Z21" i="16"/>
  <c r="AA21" i="16" s="1"/>
  <c r="Z12" i="16"/>
  <c r="S26" i="16"/>
  <c r="Z16" i="16"/>
  <c r="AA16" i="16" s="1"/>
  <c r="S20" i="16"/>
  <c r="T20" i="16" s="1"/>
  <c r="S24" i="16"/>
  <c r="T24" i="16" s="1"/>
  <c r="S19" i="16"/>
  <c r="T19" i="16" s="1"/>
  <c r="Z20" i="16"/>
  <c r="AA20" i="16" s="1"/>
  <c r="Z24" i="16"/>
  <c r="AA24" i="16" s="1"/>
  <c r="Z19" i="16"/>
  <c r="AA19" i="16" s="1"/>
  <c r="Z13" i="16"/>
  <c r="AA13" i="16" s="1"/>
  <c r="S13" i="16"/>
  <c r="T13" i="16" s="1"/>
  <c r="Z11" i="16"/>
  <c r="AA11" i="16" s="1"/>
  <c r="S11" i="16"/>
  <c r="T11" i="16" s="1"/>
  <c r="AD23" i="15"/>
  <c r="AB5" i="12"/>
  <c r="AI9" i="6" s="1"/>
  <c r="R9" i="22"/>
  <c r="Z9" i="22"/>
  <c r="Z26" i="16" l="1"/>
  <c r="S22" i="16"/>
  <c r="S17" i="16"/>
  <c r="Z18" i="16"/>
  <c r="AA18" i="16" s="1"/>
  <c r="S15" i="16"/>
  <c r="T15" i="16" s="1"/>
  <c r="S12" i="16"/>
  <c r="T12" i="16" s="1"/>
  <c r="Z14" i="16"/>
  <c r="AA14" i="16" s="1"/>
  <c r="S25" i="16"/>
  <c r="T25" i="16" s="1"/>
  <c r="Z22" i="16"/>
  <c r="AA22" i="16" s="1"/>
  <c r="Z23" i="16"/>
  <c r="AA23" i="16" s="1"/>
  <c r="S18" i="16"/>
  <c r="T18" i="16" s="1"/>
  <c r="AB19" i="16"/>
  <c r="AB11" i="16"/>
  <c r="AB13" i="16"/>
  <c r="S14" i="16"/>
  <c r="T14" i="16" s="1"/>
  <c r="AB20" i="16"/>
  <c r="AB21" i="16"/>
  <c r="AB16" i="16"/>
  <c r="AB24" i="16"/>
  <c r="AA12" i="16"/>
  <c r="AA15" i="16"/>
  <c r="AA26" i="16"/>
  <c r="T23" i="16"/>
  <c r="AA25" i="16"/>
  <c r="T22" i="16"/>
  <c r="T26" i="16"/>
  <c r="AA17" i="16"/>
  <c r="T17" i="16"/>
  <c r="AI10" i="6"/>
  <c r="AB18" i="16" l="1"/>
  <c r="AB25" i="16"/>
  <c r="AB12" i="16"/>
  <c r="AB17" i="16"/>
  <c r="AB15" i="16"/>
  <c r="AB26" i="16"/>
  <c r="AB22" i="16"/>
  <c r="AB14" i="16"/>
  <c r="AB23" i="16"/>
  <c r="B25" i="12"/>
  <c r="B24" i="12"/>
  <c r="B23" i="12"/>
  <c r="B6" i="12" l="1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Y29" i="6"/>
  <c r="V29" i="6"/>
  <c r="Y28" i="6"/>
  <c r="V28" i="6"/>
  <c r="Y27" i="6"/>
  <c r="V27" i="6"/>
  <c r="Y26" i="6"/>
  <c r="V26" i="6"/>
  <c r="Y25" i="6"/>
  <c r="V25" i="6"/>
  <c r="Y24" i="6"/>
  <c r="V24" i="6"/>
  <c r="Y23" i="6"/>
  <c r="V23" i="6"/>
  <c r="Y22" i="6"/>
  <c r="V22" i="6"/>
  <c r="Y21" i="6"/>
  <c r="V21" i="6"/>
  <c r="Y20" i="6"/>
  <c r="V20" i="6"/>
  <c r="Y19" i="6"/>
  <c r="V19" i="6"/>
  <c r="Y18" i="6"/>
  <c r="V18" i="6"/>
  <c r="Y17" i="6"/>
  <c r="V17" i="6"/>
  <c r="Y16" i="6"/>
  <c r="V16" i="6"/>
  <c r="Y15" i="6"/>
  <c r="V15" i="6"/>
  <c r="AC23" i="6" l="1"/>
  <c r="D19" i="12"/>
  <c r="L19" i="12"/>
  <c r="C19" i="12"/>
  <c r="U19" i="12"/>
  <c r="H19" i="12"/>
  <c r="Y19" i="12"/>
  <c r="T19" i="12"/>
  <c r="S19" i="12"/>
  <c r="V19" i="12"/>
  <c r="W19" i="12"/>
  <c r="AA19" i="12"/>
  <c r="R19" i="12"/>
  <c r="G19" i="12"/>
  <c r="X19" i="12"/>
  <c r="E19" i="12"/>
  <c r="F19" i="12"/>
  <c r="K19" i="12"/>
  <c r="I19" i="12"/>
  <c r="M19" i="12"/>
  <c r="J19" i="12"/>
  <c r="Z19" i="12"/>
  <c r="N19" i="12"/>
  <c r="O19" i="12" s="1"/>
  <c r="AD24" i="6" s="1"/>
  <c r="Q19" i="12"/>
  <c r="P19" i="12"/>
  <c r="AC18" i="6"/>
  <c r="G14" i="12"/>
  <c r="D14" i="12"/>
  <c r="H14" i="12"/>
  <c r="U14" i="12"/>
  <c r="L14" i="12"/>
  <c r="W14" i="12"/>
  <c r="R14" i="12"/>
  <c r="X14" i="12"/>
  <c r="S14" i="12"/>
  <c r="V14" i="12"/>
  <c r="T14" i="12"/>
  <c r="F14" i="12"/>
  <c r="Z14" i="12"/>
  <c r="AA14" i="12"/>
  <c r="E14" i="12"/>
  <c r="C14" i="12"/>
  <c r="N14" i="12"/>
  <c r="K14" i="12"/>
  <c r="J14" i="12"/>
  <c r="I14" i="12"/>
  <c r="Y14" i="12"/>
  <c r="M14" i="12"/>
  <c r="O14" i="12" s="1"/>
  <c r="AD19" i="6" s="1"/>
  <c r="Q14" i="12"/>
  <c r="P14" i="12"/>
  <c r="AC24" i="6"/>
  <c r="M20" i="12"/>
  <c r="H20" i="12"/>
  <c r="Y20" i="12"/>
  <c r="N20" i="12"/>
  <c r="G20" i="12"/>
  <c r="D20" i="12"/>
  <c r="U20" i="12"/>
  <c r="I20" i="12"/>
  <c r="O20" i="12" s="1"/>
  <c r="AD25" i="6" s="1"/>
  <c r="W20" i="12"/>
  <c r="R20" i="12"/>
  <c r="X20" i="12"/>
  <c r="S20" i="12"/>
  <c r="V20" i="12"/>
  <c r="T20" i="12"/>
  <c r="F20" i="12"/>
  <c r="L20" i="12"/>
  <c r="Z20" i="12"/>
  <c r="E20" i="12"/>
  <c r="C20" i="12"/>
  <c r="K20" i="12"/>
  <c r="J20" i="12"/>
  <c r="AA20" i="12"/>
  <c r="Q20" i="12"/>
  <c r="P20" i="12"/>
  <c r="AC17" i="6"/>
  <c r="H13" i="12"/>
  <c r="Y13" i="12"/>
  <c r="T13" i="12"/>
  <c r="S13" i="12"/>
  <c r="V13" i="12"/>
  <c r="W13" i="12"/>
  <c r="AA13" i="12"/>
  <c r="R13" i="12"/>
  <c r="G13" i="12"/>
  <c r="X13" i="12"/>
  <c r="E13" i="12"/>
  <c r="F13" i="12"/>
  <c r="K13" i="12"/>
  <c r="C13" i="12"/>
  <c r="M13" i="12"/>
  <c r="J13" i="12"/>
  <c r="Z13" i="12"/>
  <c r="N13" i="12"/>
  <c r="I13" i="12"/>
  <c r="D13" i="12"/>
  <c r="O13" i="12" s="1"/>
  <c r="AD18" i="6" s="1"/>
  <c r="L13" i="12"/>
  <c r="U13" i="12"/>
  <c r="Q13" i="12"/>
  <c r="P13" i="12"/>
  <c r="AC25" i="6"/>
  <c r="X21" i="12"/>
  <c r="N21" i="12"/>
  <c r="I21" i="12"/>
  <c r="D21" i="12"/>
  <c r="L21" i="12"/>
  <c r="C21" i="12"/>
  <c r="O21" i="12" s="1"/>
  <c r="AD26" i="6" s="1"/>
  <c r="U21" i="12"/>
  <c r="H21" i="12"/>
  <c r="Y21" i="12"/>
  <c r="T21" i="12"/>
  <c r="S21" i="12"/>
  <c r="V21" i="12"/>
  <c r="Z21" i="12"/>
  <c r="J21" i="12"/>
  <c r="W21" i="12"/>
  <c r="AA21" i="12"/>
  <c r="R21" i="12"/>
  <c r="G21" i="12"/>
  <c r="E21" i="12"/>
  <c r="F21" i="12"/>
  <c r="K21" i="12"/>
  <c r="M21" i="12"/>
  <c r="Q21" i="12"/>
  <c r="P21" i="12"/>
  <c r="AC26" i="6"/>
  <c r="N22" i="12"/>
  <c r="K22" i="12"/>
  <c r="J22" i="12"/>
  <c r="I22" i="12"/>
  <c r="M22" i="12"/>
  <c r="C22" i="12"/>
  <c r="O22" i="12" s="1"/>
  <c r="AD27" i="6" s="1"/>
  <c r="H22" i="12"/>
  <c r="Y22" i="12"/>
  <c r="AA22" i="12"/>
  <c r="G22" i="12"/>
  <c r="D22" i="12"/>
  <c r="L22" i="12"/>
  <c r="X22" i="12"/>
  <c r="U22" i="12"/>
  <c r="W22" i="12"/>
  <c r="R22" i="12"/>
  <c r="E22" i="12"/>
  <c r="S22" i="12"/>
  <c r="V22" i="12"/>
  <c r="T22" i="12"/>
  <c r="F22" i="12"/>
  <c r="Z22" i="12"/>
  <c r="Q22" i="12"/>
  <c r="P22" i="12"/>
  <c r="AC29" i="6"/>
  <c r="M25" i="12"/>
  <c r="Z25" i="12"/>
  <c r="K25" i="12"/>
  <c r="N25" i="12"/>
  <c r="I25" i="12"/>
  <c r="D25" i="12"/>
  <c r="C25" i="12"/>
  <c r="U25" i="12"/>
  <c r="J25" i="12"/>
  <c r="L25" i="12"/>
  <c r="Y25" i="12"/>
  <c r="T25" i="12"/>
  <c r="S25" i="12"/>
  <c r="G25" i="12"/>
  <c r="E25" i="12"/>
  <c r="V25" i="12"/>
  <c r="H25" i="12"/>
  <c r="F25" i="12"/>
  <c r="X25" i="12"/>
  <c r="W25" i="12"/>
  <c r="AA25" i="12"/>
  <c r="R25" i="12"/>
  <c r="Q25" i="12"/>
  <c r="P25" i="12"/>
  <c r="AC20" i="6"/>
  <c r="H16" i="12"/>
  <c r="Y16" i="12"/>
  <c r="G16" i="12"/>
  <c r="D16" i="12"/>
  <c r="O16" i="12" s="1"/>
  <c r="AD21" i="6" s="1"/>
  <c r="U16" i="12"/>
  <c r="L16" i="12"/>
  <c r="W16" i="12"/>
  <c r="R16" i="12"/>
  <c r="X16" i="12"/>
  <c r="S16" i="12"/>
  <c r="M16" i="12"/>
  <c r="V16" i="12"/>
  <c r="T16" i="12"/>
  <c r="F16" i="12"/>
  <c r="Z16" i="12"/>
  <c r="AA16" i="12"/>
  <c r="E16" i="12"/>
  <c r="C16" i="12"/>
  <c r="N16" i="12"/>
  <c r="K16" i="12"/>
  <c r="J16" i="12"/>
  <c r="I16" i="12"/>
  <c r="Q16" i="12"/>
  <c r="P16" i="12"/>
  <c r="AC15" i="6"/>
  <c r="V11" i="12"/>
  <c r="R11" i="12"/>
  <c r="AA11" i="12"/>
  <c r="H11" i="12"/>
  <c r="W11" i="12"/>
  <c r="G11" i="12"/>
  <c r="X11" i="12"/>
  <c r="E11" i="12"/>
  <c r="F11" i="12"/>
  <c r="K11" i="12"/>
  <c r="M11" i="12"/>
  <c r="J11" i="12"/>
  <c r="Z11" i="12"/>
  <c r="S11" i="12"/>
  <c r="Y11" i="12"/>
  <c r="N11" i="12"/>
  <c r="I11" i="12"/>
  <c r="D11" i="12"/>
  <c r="L11" i="12"/>
  <c r="C11" i="12"/>
  <c r="U11" i="12"/>
  <c r="T11" i="12"/>
  <c r="Q11" i="12"/>
  <c r="P11" i="12"/>
  <c r="AC21" i="6"/>
  <c r="C17" i="12"/>
  <c r="O17" i="12" s="1"/>
  <c r="AD22" i="6" s="1"/>
  <c r="U17" i="12"/>
  <c r="S17" i="12"/>
  <c r="H17" i="12"/>
  <c r="Y17" i="12"/>
  <c r="T17" i="12"/>
  <c r="V17" i="12"/>
  <c r="I17" i="12"/>
  <c r="W17" i="12"/>
  <c r="AA17" i="12"/>
  <c r="R17" i="12"/>
  <c r="G17" i="12"/>
  <c r="X17" i="12"/>
  <c r="E17" i="12"/>
  <c r="F17" i="12"/>
  <c r="K17" i="12"/>
  <c r="D17" i="12"/>
  <c r="M17" i="12"/>
  <c r="J17" i="12"/>
  <c r="Z17" i="12"/>
  <c r="N17" i="12"/>
  <c r="L17" i="12"/>
  <c r="Q17" i="12"/>
  <c r="P17" i="12"/>
  <c r="AC27" i="6"/>
  <c r="K23" i="12"/>
  <c r="Z23" i="12"/>
  <c r="N23" i="12"/>
  <c r="I23" i="12"/>
  <c r="D23" i="12"/>
  <c r="J23" i="12"/>
  <c r="L23" i="12"/>
  <c r="C23" i="12"/>
  <c r="U23" i="12"/>
  <c r="H23" i="12"/>
  <c r="Y23" i="12"/>
  <c r="T23" i="12"/>
  <c r="S23" i="12"/>
  <c r="M23" i="12"/>
  <c r="V23" i="12"/>
  <c r="F23" i="12"/>
  <c r="X23" i="12"/>
  <c r="W23" i="12"/>
  <c r="AA23" i="12"/>
  <c r="R23" i="12"/>
  <c r="G23" i="12"/>
  <c r="E23" i="12"/>
  <c r="Q23" i="12"/>
  <c r="P23" i="12"/>
  <c r="AC19" i="6"/>
  <c r="H15" i="12"/>
  <c r="Y15" i="12"/>
  <c r="T15" i="12"/>
  <c r="S15" i="12"/>
  <c r="V15" i="12"/>
  <c r="D15" i="12"/>
  <c r="W15" i="12"/>
  <c r="AA15" i="12"/>
  <c r="R15" i="12"/>
  <c r="G15" i="12"/>
  <c r="X15" i="12"/>
  <c r="E15" i="12"/>
  <c r="O15" i="12" s="1"/>
  <c r="AD20" i="6" s="1"/>
  <c r="C15" i="12"/>
  <c r="F15" i="12"/>
  <c r="K15" i="12"/>
  <c r="U15" i="12"/>
  <c r="M15" i="12"/>
  <c r="J15" i="12"/>
  <c r="Z15" i="12"/>
  <c r="L15" i="12"/>
  <c r="N15" i="12"/>
  <c r="I15" i="12"/>
  <c r="Q15" i="12"/>
  <c r="P15" i="12"/>
  <c r="AC16" i="6"/>
  <c r="U12" i="12"/>
  <c r="L12" i="12"/>
  <c r="X12" i="12"/>
  <c r="W12" i="12"/>
  <c r="R12" i="12"/>
  <c r="S12" i="12"/>
  <c r="V12" i="12"/>
  <c r="T12" i="12"/>
  <c r="F12" i="12"/>
  <c r="Z12" i="12"/>
  <c r="G12" i="12"/>
  <c r="O12" i="12" s="1"/>
  <c r="AD17" i="6" s="1"/>
  <c r="AA12" i="12"/>
  <c r="Y12" i="12"/>
  <c r="E12" i="12"/>
  <c r="C12" i="12"/>
  <c r="D12" i="12"/>
  <c r="N12" i="12"/>
  <c r="K12" i="12"/>
  <c r="J12" i="12"/>
  <c r="I12" i="12"/>
  <c r="M12" i="12"/>
  <c r="H12" i="12"/>
  <c r="P12" i="12"/>
  <c r="Q12" i="12"/>
  <c r="AC22" i="6"/>
  <c r="H18" i="12"/>
  <c r="Y18" i="12"/>
  <c r="G18" i="12"/>
  <c r="D18" i="12"/>
  <c r="U18" i="12"/>
  <c r="L18" i="12"/>
  <c r="M18" i="12"/>
  <c r="W18" i="12"/>
  <c r="R18" i="12"/>
  <c r="X18" i="12"/>
  <c r="S18" i="12"/>
  <c r="V18" i="12"/>
  <c r="T18" i="12"/>
  <c r="F18" i="12"/>
  <c r="Z18" i="12"/>
  <c r="AA18" i="12"/>
  <c r="N18" i="12"/>
  <c r="K18" i="12"/>
  <c r="J18" i="12"/>
  <c r="E18" i="12"/>
  <c r="C18" i="12"/>
  <c r="O18" i="12" s="1"/>
  <c r="AD23" i="6" s="1"/>
  <c r="I18" i="12"/>
  <c r="Q18" i="12"/>
  <c r="P18" i="12"/>
  <c r="AC28" i="6"/>
  <c r="E24" i="12"/>
  <c r="N24" i="12"/>
  <c r="K24" i="12"/>
  <c r="J24" i="12"/>
  <c r="I24" i="12"/>
  <c r="M24" i="12"/>
  <c r="C24" i="12"/>
  <c r="H24" i="12"/>
  <c r="Y24" i="12"/>
  <c r="L24" i="12"/>
  <c r="D24" i="12"/>
  <c r="U24" i="12"/>
  <c r="Z24" i="12"/>
  <c r="X24" i="12"/>
  <c r="W24" i="12"/>
  <c r="T24" i="12"/>
  <c r="R24" i="12"/>
  <c r="AA24" i="12"/>
  <c r="S24" i="12"/>
  <c r="F24" i="12"/>
  <c r="G24" i="12"/>
  <c r="V24" i="12"/>
  <c r="P24" i="12"/>
  <c r="Q24" i="12"/>
  <c r="AH22" i="6"/>
  <c r="AH19" i="6"/>
  <c r="AH15" i="6"/>
  <c r="AH23" i="6"/>
  <c r="AH16" i="6"/>
  <c r="AH24" i="6"/>
  <c r="AH27" i="6"/>
  <c r="AH21" i="6"/>
  <c r="AH17" i="6"/>
  <c r="AH25" i="6"/>
  <c r="AH18" i="6"/>
  <c r="AH26" i="6"/>
  <c r="AH20" i="6"/>
  <c r="AH28" i="6"/>
  <c r="AH29" i="6"/>
  <c r="O11" i="12"/>
  <c r="AD16" i="6" s="1"/>
  <c r="O24" i="12" l="1"/>
  <c r="O23" i="12"/>
  <c r="O25" i="12"/>
  <c r="W23" i="22"/>
  <c r="AO23" i="22"/>
  <c r="N23" i="22"/>
  <c r="AO16" i="22"/>
  <c r="N16" i="22"/>
  <c r="W16" i="22"/>
  <c r="AO17" i="22"/>
  <c r="N17" i="22"/>
  <c r="W17" i="22"/>
  <c r="AO18" i="22"/>
  <c r="N18" i="22"/>
  <c r="W18" i="22"/>
  <c r="N19" i="22"/>
  <c r="AO19" i="22"/>
  <c r="W19" i="22"/>
  <c r="N20" i="22"/>
  <c r="AO20" i="22"/>
  <c r="W20" i="22"/>
  <c r="AO15" i="22"/>
  <c r="N15" i="22"/>
  <c r="W15" i="22"/>
  <c r="AO24" i="22"/>
  <c r="W24" i="22"/>
  <c r="N24" i="22"/>
  <c r="W21" i="22"/>
  <c r="N21" i="22"/>
  <c r="AO21" i="22"/>
  <c r="AO25" i="22"/>
  <c r="N25" i="22"/>
  <c r="W25" i="22"/>
  <c r="N14" i="22"/>
  <c r="W14" i="22"/>
  <c r="AO14" i="22"/>
  <c r="N22" i="22"/>
  <c r="W22" i="22"/>
  <c r="AO22" i="22"/>
  <c r="R10" i="6"/>
  <c r="R28" i="6"/>
  <c r="R29" i="6"/>
  <c r="R27" i="6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Z6" i="11"/>
  <c r="AA6" i="11"/>
  <c r="Q8" i="11"/>
  <c r="R8" i="11"/>
  <c r="W9" i="11"/>
  <c r="X9" i="11"/>
  <c r="Z10" i="11"/>
  <c r="AA10" i="11"/>
  <c r="Q12" i="11"/>
  <c r="R12" i="11"/>
  <c r="W13" i="11"/>
  <c r="X13" i="11"/>
  <c r="Z14" i="11"/>
  <c r="AA14" i="11"/>
  <c r="Q16" i="11"/>
  <c r="R16" i="11"/>
  <c r="W17" i="11"/>
  <c r="X17" i="11"/>
  <c r="Z18" i="11"/>
  <c r="AA18" i="11"/>
  <c r="Q20" i="11"/>
  <c r="R20" i="11"/>
  <c r="W21" i="11"/>
  <c r="X21" i="11"/>
  <c r="AA5" i="11"/>
  <c r="C5" i="11"/>
  <c r="C6" i="11"/>
  <c r="D6" i="11"/>
  <c r="E6" i="11"/>
  <c r="F6" i="11"/>
  <c r="G6" i="11"/>
  <c r="H6" i="11"/>
  <c r="I6" i="11"/>
  <c r="J6" i="11"/>
  <c r="K6" i="11"/>
  <c r="L6" i="11"/>
  <c r="M6" i="11"/>
  <c r="N6" i="11"/>
  <c r="C7" i="11"/>
  <c r="D7" i="11"/>
  <c r="E7" i="11"/>
  <c r="F7" i="11"/>
  <c r="G7" i="11"/>
  <c r="H7" i="11"/>
  <c r="I7" i="11"/>
  <c r="J7" i="11"/>
  <c r="K7" i="11"/>
  <c r="L7" i="11"/>
  <c r="M7" i="11"/>
  <c r="N7" i="11"/>
  <c r="C8" i="11"/>
  <c r="D8" i="11"/>
  <c r="E8" i="11"/>
  <c r="F8" i="11"/>
  <c r="G8" i="11"/>
  <c r="H8" i="11"/>
  <c r="I8" i="11"/>
  <c r="J8" i="11"/>
  <c r="K8" i="11"/>
  <c r="L8" i="11"/>
  <c r="M8" i="11"/>
  <c r="N8" i="11"/>
  <c r="C9" i="11"/>
  <c r="D9" i="11"/>
  <c r="E9" i="11"/>
  <c r="F9" i="11"/>
  <c r="G9" i="11"/>
  <c r="H9" i="11"/>
  <c r="I9" i="11"/>
  <c r="J9" i="11"/>
  <c r="K9" i="11"/>
  <c r="L9" i="11"/>
  <c r="M9" i="11"/>
  <c r="N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D5" i="11"/>
  <c r="E5" i="11"/>
  <c r="F5" i="11"/>
  <c r="G5" i="11"/>
  <c r="H5" i="11"/>
  <c r="I5" i="11"/>
  <c r="J5" i="11"/>
  <c r="K5" i="11"/>
  <c r="L5" i="11"/>
  <c r="M5" i="11"/>
  <c r="N5" i="11"/>
  <c r="X24" i="5"/>
  <c r="X25" i="5"/>
  <c r="X26" i="5"/>
  <c r="U24" i="5"/>
  <c r="U25" i="5"/>
  <c r="Y25" i="5" s="1"/>
  <c r="U26" i="5"/>
  <c r="Y26" i="5" s="1"/>
  <c r="K24" i="5"/>
  <c r="K25" i="5"/>
  <c r="K26" i="5"/>
  <c r="H24" i="5"/>
  <c r="H25" i="5"/>
  <c r="L25" i="5" s="1"/>
  <c r="H26" i="5"/>
  <c r="L26" i="5" s="1"/>
  <c r="R26" i="5"/>
  <c r="O26" i="5"/>
  <c r="R25" i="5"/>
  <c r="O25" i="5"/>
  <c r="R24" i="5"/>
  <c r="O24" i="5"/>
  <c r="R23" i="5"/>
  <c r="O23" i="5"/>
  <c r="R22" i="5"/>
  <c r="O22" i="5"/>
  <c r="R21" i="5"/>
  <c r="O21" i="5"/>
  <c r="R20" i="5"/>
  <c r="O20" i="5"/>
  <c r="R19" i="5"/>
  <c r="O19" i="5"/>
  <c r="R18" i="5"/>
  <c r="O18" i="5"/>
  <c r="R17" i="5"/>
  <c r="O17" i="5"/>
  <c r="R16" i="5"/>
  <c r="O16" i="5"/>
  <c r="R15" i="5"/>
  <c r="O15" i="5"/>
  <c r="R14" i="5"/>
  <c r="O14" i="5"/>
  <c r="R13" i="5"/>
  <c r="O13" i="5"/>
  <c r="R12" i="5"/>
  <c r="O12" i="5"/>
  <c r="P3" i="11"/>
  <c r="P5" i="11" s="1"/>
  <c r="Q3" i="11"/>
  <c r="Q7" i="11" s="1"/>
  <c r="R3" i="11"/>
  <c r="R7" i="11" s="1"/>
  <c r="S3" i="11"/>
  <c r="S7" i="11" s="1"/>
  <c r="T3" i="11"/>
  <c r="T9" i="11" s="1"/>
  <c r="U3" i="11"/>
  <c r="U11" i="11" s="1"/>
  <c r="V3" i="11"/>
  <c r="V8" i="11" s="1"/>
  <c r="W3" i="11"/>
  <c r="W8" i="11" s="1"/>
  <c r="X3" i="11"/>
  <c r="X8" i="11" s="1"/>
  <c r="Y3" i="11"/>
  <c r="Y9" i="11" s="1"/>
  <c r="Z3" i="11"/>
  <c r="Z9" i="11" s="1"/>
  <c r="AA3" i="11"/>
  <c r="AA9" i="11" s="1"/>
  <c r="Z5" i="11" l="1"/>
  <c r="V21" i="11"/>
  <c r="P20" i="11"/>
  <c r="Y18" i="11"/>
  <c r="V17" i="11"/>
  <c r="P16" i="11"/>
  <c r="Y14" i="11"/>
  <c r="V13" i="11"/>
  <c r="P12" i="11"/>
  <c r="Y10" i="11"/>
  <c r="V9" i="11"/>
  <c r="P8" i="11"/>
  <c r="Y6" i="11"/>
  <c r="L24" i="5"/>
  <c r="Y5" i="11"/>
  <c r="R21" i="11"/>
  <c r="AA19" i="11"/>
  <c r="X18" i="11"/>
  <c r="R17" i="11"/>
  <c r="AA15" i="11"/>
  <c r="X14" i="11"/>
  <c r="R13" i="11"/>
  <c r="AA11" i="11"/>
  <c r="X10" i="11"/>
  <c r="R9" i="11"/>
  <c r="AA7" i="11"/>
  <c r="X6" i="11"/>
  <c r="X5" i="11"/>
  <c r="Q21" i="11"/>
  <c r="Z19" i="11"/>
  <c r="W18" i="11"/>
  <c r="Q17" i="11"/>
  <c r="Z15" i="11"/>
  <c r="W14" i="11"/>
  <c r="Q13" i="11"/>
  <c r="Z11" i="11"/>
  <c r="W10" i="11"/>
  <c r="Q9" i="11"/>
  <c r="Z7" i="11"/>
  <c r="W6" i="11"/>
  <c r="W5" i="11"/>
  <c r="P21" i="11"/>
  <c r="Y19" i="11"/>
  <c r="V18" i="11"/>
  <c r="P17" i="11"/>
  <c r="Y15" i="11"/>
  <c r="V14" i="11"/>
  <c r="P13" i="11"/>
  <c r="Y11" i="11"/>
  <c r="V10" i="11"/>
  <c r="P9" i="11"/>
  <c r="Y7" i="11"/>
  <c r="V6" i="11"/>
  <c r="V5" i="11"/>
  <c r="AA20" i="11"/>
  <c r="X19" i="11"/>
  <c r="R18" i="11"/>
  <c r="AA16" i="11"/>
  <c r="X15" i="11"/>
  <c r="R14" i="11"/>
  <c r="AA12" i="11"/>
  <c r="X11" i="11"/>
  <c r="R10" i="11"/>
  <c r="AA8" i="11"/>
  <c r="X7" i="11"/>
  <c r="R6" i="11"/>
  <c r="R5" i="11"/>
  <c r="Z20" i="11"/>
  <c r="W19" i="11"/>
  <c r="Q18" i="11"/>
  <c r="Z16" i="11"/>
  <c r="W15" i="11"/>
  <c r="Q14" i="11"/>
  <c r="Z12" i="11"/>
  <c r="W11" i="11"/>
  <c r="Q10" i="11"/>
  <c r="Z8" i="11"/>
  <c r="W7" i="11"/>
  <c r="Q6" i="11"/>
  <c r="Q5" i="11"/>
  <c r="Y20" i="11"/>
  <c r="V19" i="11"/>
  <c r="P18" i="11"/>
  <c r="Y16" i="11"/>
  <c r="V15" i="11"/>
  <c r="P14" i="11"/>
  <c r="Y12" i="11"/>
  <c r="V11" i="11"/>
  <c r="P10" i="11"/>
  <c r="Y8" i="11"/>
  <c r="V7" i="11"/>
  <c r="P6" i="11"/>
  <c r="Y24" i="5"/>
  <c r="Z24" i="5" s="1"/>
  <c r="AA21" i="11"/>
  <c r="X20" i="11"/>
  <c r="R19" i="11"/>
  <c r="AA17" i="11"/>
  <c r="X16" i="11"/>
  <c r="R15" i="11"/>
  <c r="AA13" i="11"/>
  <c r="X12" i="11"/>
  <c r="R11" i="11"/>
  <c r="W28" i="22"/>
  <c r="AO28" i="22"/>
  <c r="AS28" i="22" s="1"/>
  <c r="AV28" i="22" s="1"/>
  <c r="N28" i="22"/>
  <c r="O28" i="22" s="1"/>
  <c r="R28" i="22" s="1"/>
  <c r="Z21" i="11"/>
  <c r="W20" i="11"/>
  <c r="Q19" i="11"/>
  <c r="Z17" i="11"/>
  <c r="W16" i="11"/>
  <c r="Q15" i="11"/>
  <c r="Z13" i="11"/>
  <c r="W12" i="11"/>
  <c r="Q11" i="11"/>
  <c r="AD28" i="6"/>
  <c r="W26" i="22"/>
  <c r="AO26" i="22"/>
  <c r="AS26" i="22" s="1"/>
  <c r="AV26" i="22" s="1"/>
  <c r="N26" i="22"/>
  <c r="O26" i="22" s="1"/>
  <c r="R26" i="22" s="1"/>
  <c r="Y21" i="11"/>
  <c r="V20" i="11"/>
  <c r="P19" i="11"/>
  <c r="Y17" i="11"/>
  <c r="V16" i="11"/>
  <c r="P15" i="11"/>
  <c r="Y13" i="11"/>
  <c r="V12" i="11"/>
  <c r="P11" i="11"/>
  <c r="P7" i="11"/>
  <c r="AD29" i="6"/>
  <c r="W27" i="22"/>
  <c r="AO27" i="22"/>
  <c r="AS27" i="22" s="1"/>
  <c r="AV27" i="22" s="1"/>
  <c r="N27" i="22"/>
  <c r="O27" i="22" s="1"/>
  <c r="R27" i="22" s="1"/>
  <c r="O14" i="22"/>
  <c r="R14" i="22" s="1"/>
  <c r="AS25" i="22"/>
  <c r="AV25" i="22" s="1"/>
  <c r="O18" i="22"/>
  <c r="R18" i="22" s="1"/>
  <c r="O16" i="22"/>
  <c r="R16" i="22" s="1"/>
  <c r="AB12" i="12"/>
  <c r="AI17" i="6" s="1"/>
  <c r="AB11" i="12"/>
  <c r="AI16" i="6" s="1"/>
  <c r="O24" i="22"/>
  <c r="R24" i="22" s="1"/>
  <c r="AS18" i="22"/>
  <c r="AV18" i="22" s="1"/>
  <c r="AS16" i="22"/>
  <c r="AV16" i="22" s="1"/>
  <c r="O25" i="22"/>
  <c r="R25" i="22" s="1"/>
  <c r="AS15" i="22"/>
  <c r="AV15" i="22" s="1"/>
  <c r="AB19" i="12"/>
  <c r="AI24" i="6" s="1"/>
  <c r="AS22" i="22"/>
  <c r="AV22" i="22" s="1"/>
  <c r="AS24" i="22"/>
  <c r="AV24" i="22" s="1"/>
  <c r="AS20" i="22"/>
  <c r="AV20" i="22" s="1"/>
  <c r="AS19" i="22"/>
  <c r="AV19" i="22" s="1"/>
  <c r="O23" i="22"/>
  <c r="R23" i="22" s="1"/>
  <c r="O22" i="22"/>
  <c r="R22" i="22" s="1"/>
  <c r="AS21" i="22"/>
  <c r="AV21" i="22" s="1"/>
  <c r="O20" i="22"/>
  <c r="R20" i="22" s="1"/>
  <c r="O19" i="22"/>
  <c r="R19" i="22" s="1"/>
  <c r="O17" i="22"/>
  <c r="R17" i="22" s="1"/>
  <c r="AS23" i="22"/>
  <c r="AV23" i="22" s="1"/>
  <c r="AB18" i="12"/>
  <c r="AI23" i="6" s="1"/>
  <c r="O21" i="22"/>
  <c r="R21" i="22" s="1"/>
  <c r="AS17" i="22"/>
  <c r="AV17" i="22" s="1"/>
  <c r="AS14" i="22"/>
  <c r="AV14" i="22" s="1"/>
  <c r="O15" i="22"/>
  <c r="R15" i="22" s="1"/>
  <c r="AB13" i="12"/>
  <c r="AI18" i="6" s="1"/>
  <c r="AB25" i="12"/>
  <c r="AB23" i="12"/>
  <c r="AI28" i="6" s="1"/>
  <c r="AB24" i="12"/>
  <c r="AI29" i="6" s="1"/>
  <c r="R23" i="6"/>
  <c r="R14" i="6"/>
  <c r="AB14" i="12"/>
  <c r="AI19" i="6" s="1"/>
  <c r="AB20" i="12"/>
  <c r="AI25" i="6" s="1"/>
  <c r="AB15" i="12"/>
  <c r="AI20" i="6" s="1"/>
  <c r="AB16" i="12"/>
  <c r="AI21" i="6" s="1"/>
  <c r="AB17" i="12"/>
  <c r="AI22" i="6" s="1"/>
  <c r="U19" i="11"/>
  <c r="U15" i="11"/>
  <c r="U7" i="11"/>
  <c r="U18" i="11"/>
  <c r="U14" i="11"/>
  <c r="U10" i="11"/>
  <c r="U6" i="11"/>
  <c r="U13" i="11"/>
  <c r="U5" i="11"/>
  <c r="U21" i="11"/>
  <c r="U17" i="11"/>
  <c r="U9" i="11"/>
  <c r="U20" i="11"/>
  <c r="U16" i="11"/>
  <c r="U12" i="11"/>
  <c r="U8" i="11"/>
  <c r="T15" i="11"/>
  <c r="AB15" i="11" s="1"/>
  <c r="T20" i="11"/>
  <c r="T14" i="11"/>
  <c r="T6" i="11"/>
  <c r="T11" i="11"/>
  <c r="T8" i="11"/>
  <c r="T21" i="11"/>
  <c r="T13" i="11"/>
  <c r="T5" i="11"/>
  <c r="T19" i="11"/>
  <c r="T16" i="11"/>
  <c r="T18" i="11"/>
  <c r="T10" i="11"/>
  <c r="T7" i="11"/>
  <c r="AB7" i="11" s="1"/>
  <c r="T12" i="11"/>
  <c r="T17" i="11"/>
  <c r="AB17" i="11" s="1"/>
  <c r="S20" i="11"/>
  <c r="S18" i="11"/>
  <c r="S16" i="11"/>
  <c r="S14" i="11"/>
  <c r="S12" i="11"/>
  <c r="S10" i="11"/>
  <c r="S8" i="11"/>
  <c r="S6" i="11"/>
  <c r="S5" i="11"/>
  <c r="AB5" i="11" s="1"/>
  <c r="S21" i="11"/>
  <c r="S19" i="11"/>
  <c r="S17" i="11"/>
  <c r="S15" i="11"/>
  <c r="S13" i="11"/>
  <c r="S11" i="11"/>
  <c r="S9" i="11"/>
  <c r="M25" i="5"/>
  <c r="Z26" i="5"/>
  <c r="Z25" i="5"/>
  <c r="AA25" i="5" s="1"/>
  <c r="M26" i="5"/>
  <c r="M24" i="5"/>
  <c r="AA24" i="5" s="1"/>
  <c r="O9" i="11"/>
  <c r="O7" i="11"/>
  <c r="O8" i="11"/>
  <c r="O6" i="11"/>
  <c r="O18" i="11"/>
  <c r="O17" i="11"/>
  <c r="O15" i="11"/>
  <c r="O12" i="11"/>
  <c r="O14" i="11"/>
  <c r="O10" i="11"/>
  <c r="O11" i="11"/>
  <c r="O19" i="11"/>
  <c r="O13" i="11"/>
  <c r="O5" i="11"/>
  <c r="O20" i="11"/>
  <c r="O16" i="11"/>
  <c r="O21" i="11"/>
  <c r="AB19" i="11" l="1"/>
  <c r="AB9" i="11"/>
  <c r="AB11" i="11"/>
  <c r="S15" i="6"/>
  <c r="S16" i="6"/>
  <c r="S22" i="6"/>
  <c r="Y28" i="22"/>
  <c r="AU28" i="22"/>
  <c r="AW28" i="22" s="1"/>
  <c r="AX28" i="22" s="1"/>
  <c r="Q28" i="22"/>
  <c r="Y22" i="22"/>
  <c r="AU22" i="22"/>
  <c r="AW22" i="22" s="1"/>
  <c r="AX22" i="22" s="1"/>
  <c r="Q22" i="22"/>
  <c r="Y18" i="22"/>
  <c r="Q18" i="22"/>
  <c r="AU18" i="22"/>
  <c r="AW18" i="22" s="1"/>
  <c r="AX18" i="22" s="1"/>
  <c r="Y16" i="22"/>
  <c r="Q16" i="22"/>
  <c r="AU16" i="22"/>
  <c r="AW16" i="22" s="1"/>
  <c r="AX16" i="22" s="1"/>
  <c r="AU27" i="22"/>
  <c r="AW27" i="22" s="1"/>
  <c r="AX27" i="22" s="1"/>
  <c r="Q27" i="22"/>
  <c r="Y27" i="22"/>
  <c r="Q17" i="22"/>
  <c r="Y17" i="22"/>
  <c r="AU17" i="22"/>
  <c r="AW17" i="22" s="1"/>
  <c r="AX17" i="22" s="1"/>
  <c r="Y26" i="22"/>
  <c r="AU26" i="22"/>
  <c r="AW26" i="22" s="1"/>
  <c r="AX26" i="22" s="1"/>
  <c r="Q26" i="22"/>
  <c r="S17" i="6"/>
  <c r="Y21" i="22"/>
  <c r="Q21" i="22"/>
  <c r="AU21" i="22"/>
  <c r="AW21" i="22" s="1"/>
  <c r="AX21" i="22" s="1"/>
  <c r="Y14" i="22"/>
  <c r="AU14" i="22"/>
  <c r="AW14" i="22" s="1"/>
  <c r="AX14" i="22" s="1"/>
  <c r="Q14" i="22"/>
  <c r="AU19" i="22"/>
  <c r="AW19" i="22" s="1"/>
  <c r="AX19" i="22" s="1"/>
  <c r="Q19" i="22"/>
  <c r="Y19" i="22"/>
  <c r="Q23" i="22"/>
  <c r="AU23" i="22"/>
  <c r="AW23" i="22" s="1"/>
  <c r="AX23" i="22" s="1"/>
  <c r="Y23" i="22"/>
  <c r="Y20" i="22"/>
  <c r="AU20" i="22"/>
  <c r="AW20" i="22" s="1"/>
  <c r="AX20" i="22" s="1"/>
  <c r="Q20" i="22"/>
  <c r="S23" i="6"/>
  <c r="T23" i="6" s="1"/>
  <c r="Q15" i="22"/>
  <c r="AU15" i="22"/>
  <c r="AW15" i="22" s="1"/>
  <c r="AX15" i="22" s="1"/>
  <c r="Y15" i="22"/>
  <c r="AJ29" i="6"/>
  <c r="AK29" i="6" s="1"/>
  <c r="S29" i="6"/>
  <c r="T29" i="6" s="1"/>
  <c r="S18" i="6"/>
  <c r="S21" i="6"/>
  <c r="S19" i="6"/>
  <c r="AJ28" i="6"/>
  <c r="AK28" i="6" s="1"/>
  <c r="S28" i="6"/>
  <c r="T28" i="6" s="1"/>
  <c r="S27" i="6"/>
  <c r="T27" i="6" s="1"/>
  <c r="AJ17" i="6"/>
  <c r="AK17" i="6" s="1"/>
  <c r="AJ23" i="6"/>
  <c r="AK23" i="6" s="1"/>
  <c r="AJ16" i="6"/>
  <c r="AK16" i="6" s="1"/>
  <c r="AJ22" i="6"/>
  <c r="AK22" i="6" s="1"/>
  <c r="R13" i="6"/>
  <c r="R11" i="6"/>
  <c r="S24" i="6"/>
  <c r="R15" i="6"/>
  <c r="T15" i="6" s="1"/>
  <c r="S20" i="6"/>
  <c r="R16" i="6"/>
  <c r="R12" i="6"/>
  <c r="R22" i="6"/>
  <c r="R17" i="6"/>
  <c r="AB21" i="12"/>
  <c r="AI26" i="6" s="1"/>
  <c r="AB13" i="11"/>
  <c r="AB21" i="11"/>
  <c r="X23" i="5" s="1"/>
  <c r="U22" i="5"/>
  <c r="H22" i="5"/>
  <c r="X17" i="5"/>
  <c r="K17" i="5"/>
  <c r="U7" i="5"/>
  <c r="H7" i="5"/>
  <c r="U17" i="5"/>
  <c r="Y17" i="5" s="1"/>
  <c r="H17" i="5"/>
  <c r="L17" i="5" s="1"/>
  <c r="H8" i="5"/>
  <c r="U8" i="5"/>
  <c r="X15" i="5"/>
  <c r="K15" i="5"/>
  <c r="U15" i="5"/>
  <c r="H15" i="5"/>
  <c r="H19" i="5"/>
  <c r="U19" i="5"/>
  <c r="U10" i="5"/>
  <c r="H10" i="5"/>
  <c r="X19" i="5"/>
  <c r="K19" i="5"/>
  <c r="K21" i="5"/>
  <c r="X21" i="5"/>
  <c r="U21" i="5"/>
  <c r="H21" i="5"/>
  <c r="U20" i="5"/>
  <c r="H20" i="5"/>
  <c r="U9" i="5"/>
  <c r="H9" i="5"/>
  <c r="X9" i="5"/>
  <c r="K9" i="5"/>
  <c r="X7" i="5"/>
  <c r="K7" i="5"/>
  <c r="U13" i="5"/>
  <c r="Y13" i="5" s="1"/>
  <c r="H13" i="5"/>
  <c r="L13" i="5" s="1"/>
  <c r="H11" i="5"/>
  <c r="L11" i="5" s="1"/>
  <c r="U11" i="5"/>
  <c r="Y11" i="5" s="1"/>
  <c r="U12" i="5"/>
  <c r="H12" i="5"/>
  <c r="X11" i="5"/>
  <c r="K11" i="5"/>
  <c r="U23" i="5"/>
  <c r="H23" i="5"/>
  <c r="H16" i="5"/>
  <c r="U16" i="5"/>
  <c r="K13" i="5"/>
  <c r="X13" i="5"/>
  <c r="U18" i="5"/>
  <c r="H18" i="5"/>
  <c r="U14" i="5"/>
  <c r="H14" i="5"/>
  <c r="AB25" i="5"/>
  <c r="AA26" i="5"/>
  <c r="AB26" i="5"/>
  <c r="AB18" i="11"/>
  <c r="AB6" i="11"/>
  <c r="AB24" i="5"/>
  <c r="AB12" i="11"/>
  <c r="AB20" i="11"/>
  <c r="AB10" i="11"/>
  <c r="AB14" i="11"/>
  <c r="AB8" i="11"/>
  <c r="AB16" i="11"/>
  <c r="Y23" i="5" l="1"/>
  <c r="L7" i="5"/>
  <c r="Y7" i="5"/>
  <c r="L9" i="5"/>
  <c r="Y19" i="5"/>
  <c r="Y10" i="5"/>
  <c r="Y12" i="5"/>
  <c r="Y9" i="5"/>
  <c r="L19" i="5"/>
  <c r="K23" i="5"/>
  <c r="L23" i="5" s="1"/>
  <c r="M23" i="5" s="1"/>
  <c r="L15" i="5"/>
  <c r="Y15" i="5"/>
  <c r="Z15" i="5" s="1"/>
  <c r="Y22" i="5"/>
  <c r="L21" i="5"/>
  <c r="Y21" i="5"/>
  <c r="T16" i="6"/>
  <c r="T22" i="6"/>
  <c r="Z20" i="22"/>
  <c r="S20" i="22"/>
  <c r="Z15" i="22"/>
  <c r="S15" i="22"/>
  <c r="Y24" i="22"/>
  <c r="Q24" i="22"/>
  <c r="AU24" i="22"/>
  <c r="AW24" i="22" s="1"/>
  <c r="AX24" i="22" s="1"/>
  <c r="Z27" i="22"/>
  <c r="S27" i="22"/>
  <c r="Z18" i="22"/>
  <c r="S18" i="22"/>
  <c r="T17" i="6"/>
  <c r="Z23" i="22"/>
  <c r="S23" i="22"/>
  <c r="Z14" i="22"/>
  <c r="S14" i="22"/>
  <c r="Z19" i="22"/>
  <c r="S19" i="22"/>
  <c r="Z26" i="22"/>
  <c r="S26" i="22"/>
  <c r="Z22" i="22"/>
  <c r="S22" i="22"/>
  <c r="Z16" i="22"/>
  <c r="S16" i="22"/>
  <c r="S21" i="22"/>
  <c r="Z21" i="22"/>
  <c r="Z17" i="22"/>
  <c r="S17" i="22"/>
  <c r="Z28" i="22"/>
  <c r="S28" i="22"/>
  <c r="S25" i="6"/>
  <c r="AJ21" i="6"/>
  <c r="AK21" i="6" s="1"/>
  <c r="AJ24" i="6"/>
  <c r="AK24" i="6" s="1"/>
  <c r="AJ19" i="6"/>
  <c r="AK19" i="6" s="1"/>
  <c r="AJ18" i="6"/>
  <c r="AK18" i="6" s="1"/>
  <c r="AJ20" i="6"/>
  <c r="AK20" i="6" s="1"/>
  <c r="R18" i="6"/>
  <c r="T18" i="6" s="1"/>
  <c r="R24" i="6"/>
  <c r="T24" i="6" s="1"/>
  <c r="R19" i="6"/>
  <c r="T19" i="6" s="1"/>
  <c r="R20" i="6"/>
  <c r="T20" i="6" s="1"/>
  <c r="R21" i="6"/>
  <c r="T21" i="6" s="1"/>
  <c r="AB22" i="12"/>
  <c r="AI27" i="6" s="1"/>
  <c r="AJ27" i="6" s="1"/>
  <c r="AK27" i="6" s="1"/>
  <c r="M19" i="5"/>
  <c r="M21" i="5"/>
  <c r="Z19" i="5"/>
  <c r="AB19" i="5" s="1"/>
  <c r="M17" i="5"/>
  <c r="Z17" i="5"/>
  <c r="Z21" i="5"/>
  <c r="M15" i="5"/>
  <c r="X14" i="5"/>
  <c r="K14" i="5"/>
  <c r="X12" i="5"/>
  <c r="K12" i="5"/>
  <c r="X8" i="5"/>
  <c r="Y8" i="5" s="1"/>
  <c r="K8" i="5"/>
  <c r="L8" i="5" s="1"/>
  <c r="X10" i="5"/>
  <c r="K10" i="5"/>
  <c r="L10" i="5" s="1"/>
  <c r="X20" i="5"/>
  <c r="Y20" i="5" s="1"/>
  <c r="K20" i="5"/>
  <c r="L20" i="5" s="1"/>
  <c r="Z23" i="5"/>
  <c r="X22" i="5"/>
  <c r="K22" i="5"/>
  <c r="L22" i="5" s="1"/>
  <c r="Z13" i="5"/>
  <c r="X18" i="5"/>
  <c r="Y18" i="5" s="1"/>
  <c r="K18" i="5"/>
  <c r="X16" i="5"/>
  <c r="K16" i="5"/>
  <c r="M13" i="5"/>
  <c r="Y14" i="6"/>
  <c r="V14" i="6"/>
  <c r="Y13" i="6"/>
  <c r="V13" i="6"/>
  <c r="Y12" i="6"/>
  <c r="V12" i="6"/>
  <c r="Y11" i="6"/>
  <c r="V11" i="6"/>
  <c r="Y10" i="6"/>
  <c r="V10" i="6"/>
  <c r="O8" i="5"/>
  <c r="O9" i="5"/>
  <c r="O10" i="5"/>
  <c r="O11" i="5"/>
  <c r="O7" i="5"/>
  <c r="R11" i="5"/>
  <c r="R10" i="5"/>
  <c r="R9" i="5"/>
  <c r="R8" i="5"/>
  <c r="R7" i="5"/>
  <c r="V6" i="12" l="1"/>
  <c r="T6" i="12"/>
  <c r="F6" i="12"/>
  <c r="M6" i="12"/>
  <c r="J6" i="12"/>
  <c r="Z6" i="12"/>
  <c r="E6" i="12"/>
  <c r="L6" i="12"/>
  <c r="N6" i="12"/>
  <c r="I6" i="12"/>
  <c r="G6" i="12"/>
  <c r="H6" i="12"/>
  <c r="K6" i="12"/>
  <c r="C6" i="12"/>
  <c r="W6" i="12"/>
  <c r="X6" i="12"/>
  <c r="Y6" i="12"/>
  <c r="S6" i="12"/>
  <c r="D6" i="12"/>
  <c r="AA6" i="12"/>
  <c r="R6" i="12"/>
  <c r="U6" i="12"/>
  <c r="P6" i="12"/>
  <c r="Q6" i="12"/>
  <c r="Z18" i="5"/>
  <c r="W7" i="12"/>
  <c r="AA7" i="12"/>
  <c r="R7" i="12"/>
  <c r="X7" i="12"/>
  <c r="E7" i="12"/>
  <c r="F7" i="12"/>
  <c r="K7" i="12"/>
  <c r="M7" i="12"/>
  <c r="J7" i="12"/>
  <c r="Z7" i="12"/>
  <c r="N7" i="12"/>
  <c r="I7" i="12"/>
  <c r="D7" i="12"/>
  <c r="L7" i="12"/>
  <c r="C7" i="12"/>
  <c r="U7" i="12"/>
  <c r="G7" i="12"/>
  <c r="V7" i="12"/>
  <c r="H7" i="12"/>
  <c r="Y7" i="12"/>
  <c r="T7" i="12"/>
  <c r="S7" i="12"/>
  <c r="P7" i="12"/>
  <c r="Q7" i="12"/>
  <c r="M22" i="5"/>
  <c r="L12" i="5"/>
  <c r="M12" i="5" s="1"/>
  <c r="X8" i="12"/>
  <c r="S8" i="12"/>
  <c r="V8" i="12"/>
  <c r="T8" i="12"/>
  <c r="F8" i="12"/>
  <c r="Z8" i="12"/>
  <c r="AA8" i="12"/>
  <c r="E8" i="12"/>
  <c r="C8" i="12"/>
  <c r="W8" i="12"/>
  <c r="N8" i="12"/>
  <c r="J8" i="12"/>
  <c r="I8" i="12"/>
  <c r="U8" i="12"/>
  <c r="M8" i="12"/>
  <c r="K8" i="12"/>
  <c r="L8" i="12"/>
  <c r="G8" i="12"/>
  <c r="H8" i="12"/>
  <c r="Y8" i="12"/>
  <c r="R8" i="12"/>
  <c r="D8" i="12"/>
  <c r="P8" i="12"/>
  <c r="Q8" i="12"/>
  <c r="Z22" i="5"/>
  <c r="L14" i="5"/>
  <c r="M14" i="5" s="1"/>
  <c r="Z12" i="5"/>
  <c r="M18" i="5"/>
  <c r="AB18" i="5" s="1"/>
  <c r="W9" i="12"/>
  <c r="AA9" i="12"/>
  <c r="R9" i="12"/>
  <c r="G9" i="12"/>
  <c r="X9" i="12"/>
  <c r="E9" i="12"/>
  <c r="F9" i="12"/>
  <c r="K9" i="12"/>
  <c r="H9" i="12"/>
  <c r="M9" i="12"/>
  <c r="J9" i="12"/>
  <c r="Z9" i="12"/>
  <c r="N9" i="12"/>
  <c r="I9" i="12"/>
  <c r="D9" i="12"/>
  <c r="L9" i="12"/>
  <c r="T9" i="12"/>
  <c r="S9" i="12"/>
  <c r="C9" i="12"/>
  <c r="U9" i="12"/>
  <c r="Y9" i="12"/>
  <c r="V9" i="12"/>
  <c r="Q9" i="12"/>
  <c r="P9" i="12"/>
  <c r="M20" i="5"/>
  <c r="AB20" i="5" s="1"/>
  <c r="Y16" i="5"/>
  <c r="Z16" i="5" s="1"/>
  <c r="L18" i="5"/>
  <c r="Z20" i="5"/>
  <c r="AB21" i="5"/>
  <c r="Y14" i="5"/>
  <c r="Z14" i="5" s="1"/>
  <c r="W10" i="12"/>
  <c r="R10" i="12"/>
  <c r="X10" i="12"/>
  <c r="S10" i="12"/>
  <c r="V10" i="12"/>
  <c r="T10" i="12"/>
  <c r="F10" i="12"/>
  <c r="Z10" i="12"/>
  <c r="AA10" i="12"/>
  <c r="E10" i="12"/>
  <c r="C10" i="12"/>
  <c r="N10" i="12"/>
  <c r="J10" i="12"/>
  <c r="I10" i="12"/>
  <c r="K10" i="12"/>
  <c r="G10" i="12"/>
  <c r="M10" i="12"/>
  <c r="D10" i="12"/>
  <c r="U10" i="12"/>
  <c r="L10" i="12"/>
  <c r="H10" i="12"/>
  <c r="Y10" i="12"/>
  <c r="P10" i="12"/>
  <c r="Q10" i="12"/>
  <c r="M16" i="5"/>
  <c r="L16" i="5"/>
  <c r="AA17" i="22"/>
  <c r="AB17" i="22" s="1"/>
  <c r="T17" i="22"/>
  <c r="AA26" i="22"/>
  <c r="AB26" i="22" s="1"/>
  <c r="T26" i="22"/>
  <c r="AA23" i="22"/>
  <c r="AB23" i="22" s="1"/>
  <c r="T23" i="22"/>
  <c r="Z24" i="22"/>
  <c r="S24" i="22"/>
  <c r="AC11" i="6"/>
  <c r="AH11" i="6"/>
  <c r="AA21" i="22"/>
  <c r="AB21" i="22" s="1"/>
  <c r="T21" i="22"/>
  <c r="AA22" i="22"/>
  <c r="AB22" i="22" s="1"/>
  <c r="T22" i="22"/>
  <c r="AA28" i="22"/>
  <c r="AB28" i="22" s="1"/>
  <c r="T28" i="22"/>
  <c r="AA19" i="22"/>
  <c r="AB19" i="22" s="1"/>
  <c r="T19" i="22"/>
  <c r="AA15" i="22"/>
  <c r="AB15" i="22" s="1"/>
  <c r="T15" i="22"/>
  <c r="AA27" i="22"/>
  <c r="AB27" i="22" s="1"/>
  <c r="T27" i="22"/>
  <c r="AC12" i="6"/>
  <c r="AH12" i="6"/>
  <c r="AA18" i="22"/>
  <c r="AB18" i="22" s="1"/>
  <c r="T18" i="22"/>
  <c r="Q25" i="22"/>
  <c r="Y25" i="22"/>
  <c r="AU25" i="22"/>
  <c r="AW25" i="22" s="1"/>
  <c r="AX25" i="22" s="1"/>
  <c r="AA16" i="22"/>
  <c r="AB16" i="22" s="1"/>
  <c r="T16" i="22"/>
  <c r="AA14" i="22"/>
  <c r="AB14" i="22" s="1"/>
  <c r="T14" i="22"/>
  <c r="AC13" i="6"/>
  <c r="AH13" i="6"/>
  <c r="AA20" i="22"/>
  <c r="AB20" i="22" s="1"/>
  <c r="T20" i="22"/>
  <c r="AC10" i="6"/>
  <c r="AH10" i="6"/>
  <c r="AC14" i="6"/>
  <c r="AH14" i="6"/>
  <c r="S26" i="6"/>
  <c r="AJ25" i="6"/>
  <c r="AK25" i="6" s="1"/>
  <c r="R25" i="6"/>
  <c r="T25" i="6" s="1"/>
  <c r="AB17" i="5"/>
  <c r="AA15" i="5"/>
  <c r="AA19" i="5"/>
  <c r="AB23" i="5"/>
  <c r="AA17" i="5"/>
  <c r="AB15" i="5"/>
  <c r="AA21" i="5"/>
  <c r="AA20" i="5"/>
  <c r="AA22" i="5"/>
  <c r="AB22" i="5"/>
  <c r="AA13" i="5"/>
  <c r="AB13" i="5"/>
  <c r="AA23" i="5"/>
  <c r="AA14" i="5" l="1"/>
  <c r="AB14" i="5"/>
  <c r="AB12" i="5"/>
  <c r="AA12" i="5"/>
  <c r="AB16" i="5"/>
  <c r="AA16" i="5"/>
  <c r="O9" i="12"/>
  <c r="AB8" i="12"/>
  <c r="O7" i="12"/>
  <c r="AA18" i="5"/>
  <c r="AB10" i="12"/>
  <c r="O10" i="12"/>
  <c r="O8" i="12"/>
  <c r="AB6" i="12"/>
  <c r="AB7" i="12"/>
  <c r="AB9" i="12"/>
  <c r="Z25" i="22"/>
  <c r="S25" i="22"/>
  <c r="AA24" i="22"/>
  <c r="AB24" i="22" s="1"/>
  <c r="T24" i="22"/>
  <c r="AJ26" i="6"/>
  <c r="AK26" i="6" s="1"/>
  <c r="R26" i="6"/>
  <c r="T26" i="6" s="1"/>
  <c r="S13" i="6"/>
  <c r="T13" i="6" s="1"/>
  <c r="S14" i="6"/>
  <c r="T14" i="6" s="1"/>
  <c r="AI13" i="6" l="1"/>
  <c r="AU11" i="22"/>
  <c r="Q11" i="22"/>
  <c r="Y11" i="22"/>
  <c r="AI15" i="6"/>
  <c r="Q13" i="22"/>
  <c r="Z13" i="22" s="1"/>
  <c r="AU13" i="22"/>
  <c r="AW13" i="22" s="1"/>
  <c r="AX13" i="22" s="1"/>
  <c r="Y13" i="22"/>
  <c r="AD14" i="6"/>
  <c r="AJ14" i="6" s="1"/>
  <c r="AK14" i="6" s="1"/>
  <c r="AO12" i="22"/>
  <c r="AS12" i="22" s="1"/>
  <c r="AV12" i="22" s="1"/>
  <c r="W12" i="22"/>
  <c r="N12" i="22"/>
  <c r="AD15" i="6"/>
  <c r="AJ15" i="6" s="1"/>
  <c r="AK15" i="6" s="1"/>
  <c r="N13" i="22"/>
  <c r="AO13" i="22"/>
  <c r="AS13" i="22" s="1"/>
  <c r="AV13" i="22" s="1"/>
  <c r="W13" i="22"/>
  <c r="AI14" i="6"/>
  <c r="Q12" i="22"/>
  <c r="AU12" i="22"/>
  <c r="Y12" i="22"/>
  <c r="AI12" i="6"/>
  <c r="AU10" i="22"/>
  <c r="AW10" i="22" s="1"/>
  <c r="AX10" i="22" s="1"/>
  <c r="Q10" i="22"/>
  <c r="Z10" i="22" s="1"/>
  <c r="Y10" i="22"/>
  <c r="AD12" i="6"/>
  <c r="AJ12" i="6" s="1"/>
  <c r="AK12" i="6" s="1"/>
  <c r="W10" i="22"/>
  <c r="AO10" i="22"/>
  <c r="AS10" i="22" s="1"/>
  <c r="AV10" i="22" s="1"/>
  <c r="N10" i="22"/>
  <c r="AI11" i="6"/>
  <c r="Y9" i="22"/>
  <c r="AU9" i="22"/>
  <c r="Q9" i="22"/>
  <c r="AD13" i="6"/>
  <c r="AJ13" i="6" s="1"/>
  <c r="AK13" i="6" s="1"/>
  <c r="AO11" i="22"/>
  <c r="AS11" i="22" s="1"/>
  <c r="AV11" i="22" s="1"/>
  <c r="N11" i="22"/>
  <c r="W11" i="22"/>
  <c r="AA25" i="22"/>
  <c r="AB25" i="22" s="1"/>
  <c r="T25" i="22"/>
  <c r="S11" i="6"/>
  <c r="T11" i="6" s="1"/>
  <c r="M7" i="5"/>
  <c r="M10" i="5"/>
  <c r="S12" i="6"/>
  <c r="T12" i="6" s="1"/>
  <c r="M9" i="5"/>
  <c r="Z7" i="5"/>
  <c r="Z8" i="5"/>
  <c r="Z10" i="5"/>
  <c r="Z9" i="5"/>
  <c r="M8" i="5"/>
  <c r="Z12" i="22" l="1"/>
  <c r="O12" i="22"/>
  <c r="R12" i="22" s="1"/>
  <c r="S12" i="22"/>
  <c r="AA12" i="22" s="1"/>
  <c r="AB12" i="22" s="1"/>
  <c r="O11" i="22"/>
  <c r="R11" i="22" s="1"/>
  <c r="T11" i="22" s="1"/>
  <c r="S11" i="22"/>
  <c r="AA11" i="22" s="1"/>
  <c r="O10" i="22"/>
  <c r="R10" i="22" s="1"/>
  <c r="T10" i="22" s="1"/>
  <c r="S10" i="22"/>
  <c r="AA10" i="22" s="1"/>
  <c r="AB10" i="22" s="1"/>
  <c r="Z11" i="22"/>
  <c r="AW12" i="22"/>
  <c r="AX12" i="22" s="1"/>
  <c r="O13" i="22"/>
  <c r="R13" i="22" s="1"/>
  <c r="T13" i="22" s="1"/>
  <c r="S13" i="22"/>
  <c r="AA13" i="22" s="1"/>
  <c r="AB13" i="22" s="1"/>
  <c r="AW11" i="22"/>
  <c r="AX11" i="22" s="1"/>
  <c r="AA7" i="5"/>
  <c r="AA9" i="5"/>
  <c r="AA8" i="5"/>
  <c r="AA10" i="5"/>
  <c r="Y4" i="5"/>
  <c r="AB10" i="5"/>
  <c r="AB9" i="5"/>
  <c r="AB7" i="5"/>
  <c r="AB8" i="5"/>
  <c r="L4" i="5"/>
  <c r="M11" i="5"/>
  <c r="Z11" i="5"/>
  <c r="Z4" i="5" s="1"/>
  <c r="AB11" i="22" l="1"/>
  <c r="T12" i="22"/>
  <c r="M4" i="5"/>
  <c r="AA4" i="5" s="1"/>
  <c r="AA11" i="5"/>
  <c r="AB11" i="5"/>
  <c r="AB4" i="5" l="1"/>
  <c r="AC4" i="5" s="1"/>
  <c r="O6" i="12"/>
  <c r="AD11" i="6" s="1"/>
  <c r="AJ11" i="6" s="1"/>
  <c r="AK11" i="6" s="1"/>
  <c r="AJ9" i="6" l="1"/>
  <c r="AK9" i="6" s="1"/>
  <c r="N9" i="22"/>
  <c r="S9" i="22" s="1"/>
  <c r="T9" i="22" s="1"/>
  <c r="A3" i="24" s="1"/>
  <c r="W9" i="22"/>
  <c r="AA9" i="22" s="1"/>
  <c r="AB9" i="22" s="1"/>
  <c r="B3" i="24" s="1"/>
  <c r="AO9" i="22"/>
  <c r="AW9" i="22" s="1"/>
  <c r="AX9" i="22" s="1"/>
  <c r="AJ10" i="6"/>
  <c r="AK10" i="6" l="1"/>
  <c r="B3" i="14" s="1"/>
  <c r="S9" i="6"/>
  <c r="R9" i="6"/>
  <c r="T9" i="6" s="1"/>
  <c r="C3" i="24"/>
  <c r="S10" i="6"/>
  <c r="T10" i="6" s="1"/>
  <c r="A3" i="14" s="1"/>
  <c r="D3" i="24"/>
  <c r="E3" i="24" s="1"/>
  <c r="C3" i="14" l="1"/>
  <c r="D3" i="14"/>
  <c r="E3" i="14" s="1"/>
  <c r="Y10" i="16"/>
  <c r="Z10" i="16" s="1"/>
  <c r="AA10" i="16" s="1"/>
  <c r="R10" i="16"/>
  <c r="S10" i="16" s="1"/>
  <c r="T10" i="16" s="1"/>
  <c r="T27" i="16" l="1"/>
  <c r="S31" i="16" s="1"/>
  <c r="AB10" i="16"/>
  <c r="AA27" i="16"/>
  <c r="T31" i="16" s="1"/>
  <c r="U31" i="16" s="1"/>
  <c r="B3" i="17" l="1"/>
  <c r="G3" i="17"/>
  <c r="AB27" i="16"/>
  <c r="Z31" i="16"/>
  <c r="A3" i="17"/>
  <c r="C3" i="17" s="1"/>
  <c r="D3" i="17" l="1"/>
  <c r="E3" i="17" s="1"/>
</calcChain>
</file>

<file path=xl/sharedStrings.xml><?xml version="1.0" encoding="utf-8"?>
<sst xmlns="http://schemas.openxmlformats.org/spreadsheetml/2006/main" count="682" uniqueCount="197">
  <si>
    <t>NO.</t>
    <phoneticPr fontId="3"/>
  </si>
  <si>
    <t>台数</t>
    <rPh sb="0" eb="2">
      <t>ダイスウ</t>
    </rPh>
    <phoneticPr fontId="3"/>
  </si>
  <si>
    <t>年間消費電力量</t>
    <rPh sb="0" eb="2">
      <t>ネンカン</t>
    </rPh>
    <rPh sb="2" eb="4">
      <t>ショウヒ</t>
    </rPh>
    <rPh sb="4" eb="7">
      <t>デンリョクリョウ</t>
    </rPh>
    <phoneticPr fontId="3"/>
  </si>
  <si>
    <t>空調運転時間</t>
    <rPh sb="0" eb="2">
      <t>クウチョウ</t>
    </rPh>
    <rPh sb="2" eb="4">
      <t>ウンテン</t>
    </rPh>
    <rPh sb="4" eb="6">
      <t>ジカン</t>
    </rPh>
    <phoneticPr fontId="2"/>
  </si>
  <si>
    <t>(h/１日）</t>
    <rPh sb="4" eb="5">
      <t>ニチ</t>
    </rPh>
    <phoneticPr fontId="2"/>
  </si>
  <si>
    <t>合計</t>
    <rPh sb="0" eb="2">
      <t>ゴウケイ</t>
    </rPh>
    <phoneticPr fontId="2"/>
  </si>
  <si>
    <t>冷房消費電力</t>
    <rPh sb="0" eb="2">
      <t>レイボウ</t>
    </rPh>
    <rPh sb="2" eb="4">
      <t>ショウヒ</t>
    </rPh>
    <rPh sb="4" eb="6">
      <t>デンリョク</t>
    </rPh>
    <phoneticPr fontId="2"/>
  </si>
  <si>
    <t>暖房消費電力</t>
    <rPh sb="0" eb="2">
      <t>ダンボウ</t>
    </rPh>
    <rPh sb="2" eb="4">
      <t>ショウヒ</t>
    </rPh>
    <rPh sb="4" eb="6">
      <t>デンリョク</t>
    </rPh>
    <phoneticPr fontId="2"/>
  </si>
  <si>
    <t>（y@kw）</t>
  </si>
  <si>
    <t>（y@kw）</t>
    <phoneticPr fontId="2"/>
  </si>
  <si>
    <t>ＣＯ２排出量</t>
    <rPh sb="3" eb="5">
      <t>ハイシュツ</t>
    </rPh>
    <rPh sb="5" eb="6">
      <t>リョウ</t>
    </rPh>
    <phoneticPr fontId="2"/>
  </si>
  <si>
    <t>（kg/ｙ）</t>
    <phoneticPr fontId="2"/>
  </si>
  <si>
    <t>CO2削減率</t>
    <rPh sb="3" eb="5">
      <t>サクゲン</t>
    </rPh>
    <rPh sb="5" eb="6">
      <t>リツ</t>
    </rPh>
    <phoneticPr fontId="2"/>
  </si>
  <si>
    <t>判定</t>
    <rPh sb="0" eb="2">
      <t>ハンテイ</t>
    </rPh>
    <phoneticPr fontId="2"/>
  </si>
  <si>
    <t>-</t>
    <phoneticPr fontId="2"/>
  </si>
  <si>
    <r>
      <t>(kW/y</t>
    </r>
    <r>
      <rPr>
        <sz val="10.5"/>
        <rFont val="UD デジタル 教科書体 NK-R"/>
        <family val="1"/>
        <charset val="128"/>
      </rPr>
      <t>)</t>
    </r>
    <phoneticPr fontId="3"/>
  </si>
  <si>
    <t>形名</t>
    <rPh sb="0" eb="1">
      <t>カタ</t>
    </rPh>
    <rPh sb="1" eb="2">
      <t>メイ</t>
    </rPh>
    <phoneticPr fontId="3"/>
  </si>
  <si>
    <t>非表示</t>
    <rPh sb="0" eb="3">
      <t>ヒヒョウジ</t>
    </rPh>
    <phoneticPr fontId="2"/>
  </si>
  <si>
    <t>室　名</t>
    <rPh sb="0" eb="1">
      <t>シツ</t>
    </rPh>
    <rPh sb="2" eb="3">
      <t>メイ</t>
    </rPh>
    <phoneticPr fontId="3"/>
  </si>
  <si>
    <t>部屋１</t>
    <rPh sb="0" eb="2">
      <t>ヘヤ</t>
    </rPh>
    <phoneticPr fontId="3"/>
  </si>
  <si>
    <t>部屋３</t>
    <rPh sb="0" eb="2">
      <t>ヘヤ</t>
    </rPh>
    <phoneticPr fontId="3"/>
  </si>
  <si>
    <t>冷房時</t>
    <rPh sb="0" eb="2">
      <t>レイボウ</t>
    </rPh>
    <rPh sb="2" eb="3">
      <t>ジ</t>
    </rPh>
    <phoneticPr fontId="3"/>
  </si>
  <si>
    <t>冷房時（室外機）</t>
    <rPh sb="0" eb="2">
      <t>レイボウ</t>
    </rPh>
    <rPh sb="2" eb="3">
      <t>ジ</t>
    </rPh>
    <rPh sb="4" eb="7">
      <t>シツガイキ</t>
    </rPh>
    <phoneticPr fontId="3"/>
  </si>
  <si>
    <t>ガス消費量</t>
    <rPh sb="2" eb="4">
      <t>ショウヒ</t>
    </rPh>
    <rPh sb="4" eb="5">
      <t>リョウ</t>
    </rPh>
    <phoneticPr fontId="2"/>
  </si>
  <si>
    <t>（m3/y）</t>
  </si>
  <si>
    <t>（m3/y）</t>
    <phoneticPr fontId="2"/>
  </si>
  <si>
    <t>暖房時（室外機）</t>
    <rPh sb="0" eb="2">
      <t>ダンボウ</t>
    </rPh>
    <rPh sb="2" eb="3">
      <t>ジ</t>
    </rPh>
    <rPh sb="4" eb="7">
      <t>シツガイキ</t>
    </rPh>
    <phoneticPr fontId="3"/>
  </si>
  <si>
    <t>暖房時</t>
    <rPh sb="0" eb="2">
      <t>ダンボウ</t>
    </rPh>
    <rPh sb="2" eb="3">
      <t>ジ</t>
    </rPh>
    <phoneticPr fontId="3"/>
  </si>
  <si>
    <t>（ｍ3/ｙ）</t>
    <phoneticPr fontId="2"/>
  </si>
  <si>
    <r>
      <t>年間ガス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使用量</t>
    </r>
    <rPh sb="0" eb="2">
      <t>ネンカン</t>
    </rPh>
    <rPh sb="5" eb="8">
      <t>シヨウリョウ</t>
    </rPh>
    <phoneticPr fontId="2"/>
  </si>
  <si>
    <t>都市ガスCO2係数kg-CO2/m3</t>
    <rPh sb="0" eb="2">
      <t>トシ</t>
    </rPh>
    <rPh sb="7" eb="9">
      <t>ケイスウ</t>
    </rPh>
    <phoneticPr fontId="3"/>
  </si>
  <si>
    <t>ＥＨＰ更新機器表（改修後）</t>
    <rPh sb="3" eb="5">
      <t>コウシン</t>
    </rPh>
    <rPh sb="5" eb="7">
      <t>キキ</t>
    </rPh>
    <rPh sb="7" eb="8">
      <t>ヒョウ</t>
    </rPh>
    <rPh sb="9" eb="11">
      <t>カイシュウ</t>
    </rPh>
    <rPh sb="11" eb="12">
      <t>ゴ</t>
    </rPh>
    <phoneticPr fontId="3"/>
  </si>
  <si>
    <t>ＧＨＰ既設機器表（改修前）</t>
    <rPh sb="3" eb="5">
      <t>キセツ</t>
    </rPh>
    <rPh sb="5" eb="7">
      <t>キキ</t>
    </rPh>
    <rPh sb="7" eb="8">
      <t>ヒョウ</t>
    </rPh>
    <rPh sb="9" eb="11">
      <t>カイシュウ</t>
    </rPh>
    <rPh sb="11" eb="12">
      <t>マエ</t>
    </rPh>
    <phoneticPr fontId="3"/>
  </si>
  <si>
    <t>ＥＨＰ既設機器表（改修前）</t>
    <rPh sb="3" eb="5">
      <t>キセツ</t>
    </rPh>
    <rPh sb="5" eb="7">
      <t>キキ</t>
    </rPh>
    <rPh sb="7" eb="8">
      <t>ヒョウ</t>
    </rPh>
    <rPh sb="9" eb="11">
      <t>カイシュウ</t>
    </rPh>
    <rPh sb="11" eb="12">
      <t>マエ</t>
    </rPh>
    <phoneticPr fontId="3"/>
  </si>
  <si>
    <t>定格冷房能力(kW)</t>
    <rPh sb="2" eb="4">
      <t>レイボウ</t>
    </rPh>
    <phoneticPr fontId="3"/>
  </si>
  <si>
    <t>定格暖房能力(kW)</t>
    <rPh sb="2" eb="4">
      <t>ダンボウ</t>
    </rPh>
    <phoneticPr fontId="3"/>
  </si>
  <si>
    <t>消費電力(kW)</t>
    <rPh sb="0" eb="2">
      <t>ショウヒ</t>
    </rPh>
    <rPh sb="2" eb="4">
      <t>デンリョク</t>
    </rPh>
    <phoneticPr fontId="3"/>
  </si>
  <si>
    <r>
      <t>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消費量（kＷ）</t>
    </r>
    <rPh sb="3" eb="5">
      <t>ショウヒ</t>
    </rPh>
    <rPh sb="5" eb="6">
      <t>リョウ</t>
    </rPh>
    <phoneticPr fontId="2"/>
  </si>
  <si>
    <r>
      <t>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消費量（kＷ）</t>
    </r>
    <phoneticPr fontId="2"/>
  </si>
  <si>
    <t>ＣＯ２削減量</t>
    <rPh sb="3" eb="5">
      <t>サクゲン</t>
    </rPh>
    <rPh sb="5" eb="6">
      <t>リョウ</t>
    </rPh>
    <phoneticPr fontId="2"/>
  </si>
  <si>
    <t>（y@kwh）</t>
    <phoneticPr fontId="2"/>
  </si>
  <si>
    <t>（y@kwh）</t>
    <phoneticPr fontId="3"/>
  </si>
  <si>
    <r>
      <t>(kWh/y</t>
    </r>
    <r>
      <rPr>
        <sz val="10.5"/>
        <rFont val="UD デジタル 教科書体 NK-R"/>
        <family val="1"/>
        <charset val="128"/>
      </rPr>
      <t>)</t>
    </r>
    <phoneticPr fontId="3"/>
  </si>
  <si>
    <t>電気CO2係数kg/kwh</t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</si>
  <si>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</si>
  <si>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</si>
  <si>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</si>
  <si>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</si>
  <si>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</si>
  <si>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</si>
  <si>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</si>
  <si>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</si>
  <si>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</si>
  <si>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</si>
  <si>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</si>
  <si>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2"/>
  </si>
  <si>
    <t>営業日数</t>
    <rPh sb="0" eb="2">
      <t>エイギョウ</t>
    </rPh>
    <rPh sb="2" eb="4">
      <t>ニッスウ</t>
    </rPh>
    <phoneticPr fontId="2"/>
  </si>
  <si>
    <t>負荷</t>
    <rPh sb="0" eb="2">
      <t>フカ</t>
    </rPh>
    <phoneticPr fontId="2"/>
  </si>
  <si>
    <t>負荷率</t>
    <rPh sb="0" eb="2">
      <t>フカ</t>
    </rPh>
    <rPh sb="2" eb="3">
      <t>リツ</t>
    </rPh>
    <phoneticPr fontId="2"/>
  </si>
  <si>
    <t>冷房</t>
    <rPh sb="0" eb="2">
      <t>レイボウ</t>
    </rPh>
    <phoneticPr fontId="2"/>
  </si>
  <si>
    <t>暖房</t>
    <rPh sb="0" eb="2">
      <t>ダンボウ</t>
    </rPh>
    <phoneticPr fontId="2"/>
  </si>
  <si>
    <t>年間負荷
（kW）</t>
    <rPh sb="0" eb="2">
      <t>ネンカン</t>
    </rPh>
    <rPh sb="2" eb="4">
      <t>フカ</t>
    </rPh>
    <phoneticPr fontId="2"/>
  </si>
  <si>
    <t>部屋５</t>
    <rPh sb="0" eb="2">
      <t>ヘヤ</t>
    </rPh>
    <phoneticPr fontId="3"/>
  </si>
  <si>
    <t>部屋７</t>
    <rPh sb="0" eb="2">
      <t>ヘヤ</t>
    </rPh>
    <phoneticPr fontId="3"/>
  </si>
  <si>
    <t>部屋９</t>
    <rPh sb="0" eb="2">
      <t>ヘヤ</t>
    </rPh>
    <phoneticPr fontId="3"/>
  </si>
  <si>
    <t>部屋１１</t>
    <rPh sb="0" eb="2">
      <t>ヘヤ</t>
    </rPh>
    <phoneticPr fontId="3"/>
  </si>
  <si>
    <t>部屋１３</t>
    <rPh sb="0" eb="2">
      <t>ヘヤ</t>
    </rPh>
    <phoneticPr fontId="3"/>
  </si>
  <si>
    <t>部屋１５</t>
    <rPh sb="0" eb="2">
      <t>ヘヤ</t>
    </rPh>
    <phoneticPr fontId="3"/>
  </si>
  <si>
    <t>部屋１７</t>
    <rPh sb="0" eb="2">
      <t>ヘヤ</t>
    </rPh>
    <phoneticPr fontId="3"/>
  </si>
  <si>
    <t>黄色のセルに数値を入力してください。</t>
    <phoneticPr fontId="3"/>
  </si>
  <si>
    <t>ＥＨＰ更新機器表（改修後）</t>
    <phoneticPr fontId="3"/>
  </si>
  <si>
    <t>部屋２</t>
    <rPh sb="0" eb="2">
      <t>ヘヤ</t>
    </rPh>
    <phoneticPr fontId="3"/>
  </si>
  <si>
    <t>部屋４</t>
    <rPh sb="0" eb="2">
      <t>ヘヤ</t>
    </rPh>
    <phoneticPr fontId="3"/>
  </si>
  <si>
    <t>部屋６</t>
    <rPh sb="0" eb="2">
      <t>ヘヤ</t>
    </rPh>
    <phoneticPr fontId="3"/>
  </si>
  <si>
    <t>部屋８</t>
    <rPh sb="0" eb="2">
      <t>ヘヤ</t>
    </rPh>
    <phoneticPr fontId="3"/>
  </si>
  <si>
    <t>部屋１０</t>
    <rPh sb="0" eb="2">
      <t>ヘヤ</t>
    </rPh>
    <phoneticPr fontId="3"/>
  </si>
  <si>
    <t>部屋１２</t>
    <rPh sb="0" eb="2">
      <t>ヘヤ</t>
    </rPh>
    <phoneticPr fontId="3"/>
  </si>
  <si>
    <t>部屋１４</t>
    <rPh sb="0" eb="2">
      <t>ヘヤ</t>
    </rPh>
    <phoneticPr fontId="3"/>
  </si>
  <si>
    <t>部屋１６</t>
    <rPh sb="0" eb="2">
      <t>ヘヤ</t>
    </rPh>
    <phoneticPr fontId="3"/>
  </si>
  <si>
    <t>部屋１８</t>
    <rPh sb="0" eb="2">
      <t>ヘヤ</t>
    </rPh>
    <phoneticPr fontId="3"/>
  </si>
  <si>
    <t>部屋１９</t>
    <rPh sb="0" eb="2">
      <t>ヘヤ</t>
    </rPh>
    <phoneticPr fontId="3"/>
  </si>
  <si>
    <t>部屋２０</t>
    <rPh sb="0" eb="2">
      <t>ヘヤ</t>
    </rPh>
    <phoneticPr fontId="3"/>
  </si>
  <si>
    <t>旧１</t>
    <rPh sb="0" eb="1">
      <t>キュウ</t>
    </rPh>
    <phoneticPr fontId="2"/>
  </si>
  <si>
    <t>旧２</t>
    <rPh sb="0" eb="1">
      <t>キュウ</t>
    </rPh>
    <phoneticPr fontId="3"/>
  </si>
  <si>
    <t>旧３</t>
    <rPh sb="0" eb="1">
      <t>キュウ</t>
    </rPh>
    <phoneticPr fontId="2"/>
  </si>
  <si>
    <t>旧４</t>
    <rPh sb="0" eb="1">
      <t>キュウ</t>
    </rPh>
    <phoneticPr fontId="3"/>
  </si>
  <si>
    <t>旧５</t>
    <rPh sb="0" eb="1">
      <t>キュウ</t>
    </rPh>
    <phoneticPr fontId="2"/>
  </si>
  <si>
    <t>旧６</t>
    <rPh sb="0" eb="1">
      <t>キュウ</t>
    </rPh>
    <phoneticPr fontId="2"/>
  </si>
  <si>
    <t>旧７</t>
    <rPh sb="0" eb="1">
      <t>キュウ</t>
    </rPh>
    <phoneticPr fontId="3"/>
  </si>
  <si>
    <t>旧８</t>
    <rPh sb="0" eb="1">
      <t>キュウ</t>
    </rPh>
    <phoneticPr fontId="2"/>
  </si>
  <si>
    <t>旧９</t>
    <rPh sb="0" eb="1">
      <t>キュウ</t>
    </rPh>
    <phoneticPr fontId="3"/>
  </si>
  <si>
    <t>旧１０</t>
    <rPh sb="0" eb="1">
      <t>キュウ</t>
    </rPh>
    <phoneticPr fontId="2"/>
  </si>
  <si>
    <t>旧１１</t>
    <rPh sb="0" eb="1">
      <t>キュウ</t>
    </rPh>
    <phoneticPr fontId="2"/>
  </si>
  <si>
    <t>旧１２</t>
    <rPh sb="0" eb="1">
      <t>キュウ</t>
    </rPh>
    <phoneticPr fontId="3"/>
  </si>
  <si>
    <t>旧１３</t>
    <rPh sb="0" eb="1">
      <t>キュウ</t>
    </rPh>
    <phoneticPr fontId="2"/>
  </si>
  <si>
    <t>旧１４</t>
    <rPh sb="0" eb="1">
      <t>キュウ</t>
    </rPh>
    <phoneticPr fontId="3"/>
  </si>
  <si>
    <t>旧１５</t>
    <rPh sb="0" eb="1">
      <t>キュウ</t>
    </rPh>
    <phoneticPr fontId="2"/>
  </si>
  <si>
    <t>旧１６</t>
    <rPh sb="0" eb="1">
      <t>キュウ</t>
    </rPh>
    <phoneticPr fontId="2"/>
  </si>
  <si>
    <t>旧１７</t>
    <rPh sb="0" eb="1">
      <t>キュウ</t>
    </rPh>
    <phoneticPr fontId="3"/>
  </si>
  <si>
    <t>旧１８</t>
    <rPh sb="0" eb="1">
      <t>キュウ</t>
    </rPh>
    <phoneticPr fontId="2"/>
  </si>
  <si>
    <t>旧１９</t>
    <rPh sb="0" eb="1">
      <t>キュウ</t>
    </rPh>
    <phoneticPr fontId="3"/>
  </si>
  <si>
    <t>旧２０</t>
    <rPh sb="0" eb="1">
      <t>キュウ</t>
    </rPh>
    <phoneticPr fontId="2"/>
  </si>
  <si>
    <t>新１</t>
    <rPh sb="0" eb="1">
      <t>シン</t>
    </rPh>
    <phoneticPr fontId="3"/>
  </si>
  <si>
    <t>新２</t>
    <rPh sb="0" eb="1">
      <t>シン</t>
    </rPh>
    <phoneticPr fontId="3"/>
  </si>
  <si>
    <t>新３</t>
    <rPh sb="0" eb="1">
      <t>シン</t>
    </rPh>
    <phoneticPr fontId="3"/>
  </si>
  <si>
    <t>新４</t>
    <rPh sb="0" eb="1">
      <t>シン</t>
    </rPh>
    <phoneticPr fontId="3"/>
  </si>
  <si>
    <t>新５</t>
    <rPh sb="0" eb="1">
      <t>シン</t>
    </rPh>
    <phoneticPr fontId="3"/>
  </si>
  <si>
    <t>新６</t>
    <rPh sb="0" eb="1">
      <t>シン</t>
    </rPh>
    <phoneticPr fontId="3"/>
  </si>
  <si>
    <t>新７</t>
    <rPh sb="0" eb="1">
      <t>シン</t>
    </rPh>
    <phoneticPr fontId="3"/>
  </si>
  <si>
    <t>新８</t>
    <rPh sb="0" eb="1">
      <t>シン</t>
    </rPh>
    <phoneticPr fontId="3"/>
  </si>
  <si>
    <t>新９</t>
    <rPh sb="0" eb="1">
      <t>シン</t>
    </rPh>
    <phoneticPr fontId="3"/>
  </si>
  <si>
    <t>新１０</t>
    <rPh sb="0" eb="1">
      <t>シン</t>
    </rPh>
    <phoneticPr fontId="3"/>
  </si>
  <si>
    <t>新１１</t>
    <rPh sb="0" eb="1">
      <t>シン</t>
    </rPh>
    <phoneticPr fontId="3"/>
  </si>
  <si>
    <t>新１２</t>
    <rPh sb="0" eb="1">
      <t>シン</t>
    </rPh>
    <phoneticPr fontId="3"/>
  </si>
  <si>
    <t>新１３</t>
    <rPh sb="0" eb="1">
      <t>シン</t>
    </rPh>
    <phoneticPr fontId="3"/>
  </si>
  <si>
    <t>新１４</t>
    <rPh sb="0" eb="1">
      <t>シン</t>
    </rPh>
    <phoneticPr fontId="3"/>
  </si>
  <si>
    <t>新１５</t>
    <rPh sb="0" eb="1">
      <t>シン</t>
    </rPh>
    <phoneticPr fontId="3"/>
  </si>
  <si>
    <t>新１６</t>
    <rPh sb="0" eb="1">
      <t>シン</t>
    </rPh>
    <phoneticPr fontId="3"/>
  </si>
  <si>
    <t>新１７</t>
    <rPh sb="0" eb="1">
      <t>シン</t>
    </rPh>
    <phoneticPr fontId="3"/>
  </si>
  <si>
    <t>新１８</t>
    <rPh sb="0" eb="1">
      <t>シン</t>
    </rPh>
    <phoneticPr fontId="3"/>
  </si>
  <si>
    <t>新１９</t>
    <rPh sb="0" eb="1">
      <t>シン</t>
    </rPh>
    <phoneticPr fontId="3"/>
  </si>
  <si>
    <t>新２０</t>
    <rPh sb="0" eb="1">
      <t>シン</t>
    </rPh>
    <phoneticPr fontId="3"/>
  </si>
  <si>
    <t>既設</t>
    <rPh sb="0" eb="2">
      <t>キセツ</t>
    </rPh>
    <phoneticPr fontId="2"/>
  </si>
  <si>
    <t>新設</t>
    <rPh sb="0" eb="2">
      <t>シンセツ</t>
    </rPh>
    <phoneticPr fontId="2"/>
  </si>
  <si>
    <t>ＣＯ２削減率</t>
    <rPh sb="3" eb="5">
      <t>サクゲン</t>
    </rPh>
    <rPh sb="5" eb="6">
      <t>リツ</t>
    </rPh>
    <phoneticPr fontId="2"/>
  </si>
  <si>
    <t>補助対象</t>
    <rPh sb="0" eb="2">
      <t>ホジョ</t>
    </rPh>
    <rPh sb="2" eb="4">
      <t>タイショウ</t>
    </rPh>
    <phoneticPr fontId="2"/>
  </si>
  <si>
    <t>負荷率［％］</t>
    <rPh sb="0" eb="2">
      <t>フカ</t>
    </rPh>
    <rPh sb="2" eb="3">
      <t>リツ</t>
    </rPh>
    <phoneticPr fontId="2"/>
  </si>
  <si>
    <t>営業日数［日］</t>
    <rPh sb="0" eb="2">
      <t>エイギョウ</t>
    </rPh>
    <rPh sb="2" eb="4">
      <t>ニッスウ</t>
    </rPh>
    <rPh sb="5" eb="6">
      <t>ニチ</t>
    </rPh>
    <phoneticPr fontId="2"/>
  </si>
  <si>
    <t>ＣＯ２排出量（（kg/ｙ））</t>
    <phoneticPr fontId="2"/>
  </si>
  <si>
    <t>※　黄色のセルに数値を入力してください。別シートの[年間負荷計算シート]の営業日数欄も手入力してください.</t>
    <rPh sb="2" eb="4">
      <t>キイロ</t>
    </rPh>
    <rPh sb="8" eb="10">
      <t>スウチ</t>
    </rPh>
    <rPh sb="11" eb="13">
      <t>ニュウリョク</t>
    </rPh>
    <rPh sb="20" eb="21">
      <t>ベツ</t>
    </rPh>
    <rPh sb="26" eb="28">
      <t>ネンカン</t>
    </rPh>
    <rPh sb="28" eb="30">
      <t>フカ</t>
    </rPh>
    <rPh sb="30" eb="32">
      <t>ケイサン</t>
    </rPh>
    <rPh sb="37" eb="39">
      <t>エイギョウ</t>
    </rPh>
    <rPh sb="39" eb="41">
      <t>ニッスウ</t>
    </rPh>
    <rPh sb="41" eb="42">
      <t>ラン</t>
    </rPh>
    <rPh sb="43" eb="44">
      <t>テ</t>
    </rPh>
    <rPh sb="44" eb="46">
      <t>ニュウリョク</t>
    </rPh>
    <phoneticPr fontId="2"/>
  </si>
  <si>
    <t>（kwh/y）</t>
    <phoneticPr fontId="2"/>
  </si>
  <si>
    <t>消費電力(kW)</t>
    <phoneticPr fontId="2"/>
  </si>
  <si>
    <t>年間負荷
（kWh）</t>
    <rPh sb="0" eb="2">
      <t>ネンカン</t>
    </rPh>
    <rPh sb="2" eb="4">
      <t>フカ</t>
    </rPh>
    <phoneticPr fontId="2"/>
  </si>
  <si>
    <t>負荷
［kWh］</t>
    <rPh sb="0" eb="2">
      <t>フカ</t>
    </rPh>
    <phoneticPr fontId="2"/>
  </si>
  <si>
    <r>
      <t>COP</t>
    </r>
    <r>
      <rPr>
        <vertAlign val="superscript"/>
        <sz val="11"/>
        <color theme="1"/>
        <rFont val="UD デジタル 教科書体 NK-R"/>
        <family val="1"/>
        <charset val="128"/>
      </rPr>
      <t>※</t>
    </r>
    <phoneticPr fontId="2"/>
  </si>
  <si>
    <r>
      <t>APF</t>
    </r>
    <r>
      <rPr>
        <vertAlign val="superscript"/>
        <sz val="11"/>
        <color theme="1"/>
        <rFont val="UD デジタル 教科書体 NK-R"/>
        <family val="1"/>
        <charset val="128"/>
      </rPr>
      <t>※</t>
    </r>
    <phoneticPr fontId="2"/>
  </si>
  <si>
    <t>どちらか一つに記載</t>
    <rPh sb="4" eb="5">
      <t>ヒト</t>
    </rPh>
    <rPh sb="7" eb="9">
      <t>キサイ</t>
    </rPh>
    <phoneticPr fontId="2"/>
  </si>
  <si>
    <t>COP消</t>
    <rPh sb="3" eb="4">
      <t>ケ</t>
    </rPh>
    <phoneticPr fontId="2"/>
  </si>
  <si>
    <t>APF消</t>
    <rPh sb="3" eb="4">
      <t>ケ</t>
    </rPh>
    <phoneticPr fontId="2"/>
  </si>
  <si>
    <t>GHP→ＥＨＰ更新に係るＣＯ２削減計算書（ＡＰＦ）</t>
    <rPh sb="7" eb="9">
      <t>コウシン</t>
    </rPh>
    <rPh sb="10" eb="11">
      <t>カカ</t>
    </rPh>
    <rPh sb="15" eb="17">
      <t>サクゲン</t>
    </rPh>
    <rPh sb="17" eb="19">
      <t>ケイサン</t>
    </rPh>
    <rPh sb="19" eb="20">
      <t>ショ</t>
    </rPh>
    <phoneticPr fontId="2"/>
  </si>
  <si>
    <t>新設COP</t>
    <rPh sb="0" eb="2">
      <t>シンセツ</t>
    </rPh>
    <phoneticPr fontId="2"/>
  </si>
  <si>
    <t>新設APF</t>
    <rPh sb="0" eb="2">
      <t>シンセツ</t>
    </rPh>
    <phoneticPr fontId="2"/>
  </si>
  <si>
    <t>全熱交換機</t>
    <rPh sb="0" eb="1">
      <t>ゼン</t>
    </rPh>
    <rPh sb="1" eb="2">
      <t>ネツ</t>
    </rPh>
    <rPh sb="2" eb="5">
      <t>コウカンキ</t>
    </rPh>
    <phoneticPr fontId="2"/>
  </si>
  <si>
    <t>熱交換効率</t>
    <rPh sb="0" eb="3">
      <t>ネツコウカン</t>
    </rPh>
    <rPh sb="3" eb="5">
      <t>コウリツ</t>
    </rPh>
    <phoneticPr fontId="2"/>
  </si>
  <si>
    <t>空調機機器表</t>
    <rPh sb="0" eb="2">
      <t>クウチョウ</t>
    </rPh>
    <rPh sb="2" eb="3">
      <t>キ</t>
    </rPh>
    <rPh sb="3" eb="5">
      <t>キキ</t>
    </rPh>
    <rPh sb="5" eb="6">
      <t>ヒョウ</t>
    </rPh>
    <phoneticPr fontId="3"/>
  </si>
  <si>
    <t>年間ガス消費量
（kWh）</t>
    <rPh sb="0" eb="2">
      <t>ネンカン</t>
    </rPh>
    <rPh sb="4" eb="7">
      <t>ショウヒリョウ</t>
    </rPh>
    <phoneticPr fontId="2"/>
  </si>
  <si>
    <t>（kwh/y）</t>
    <phoneticPr fontId="2"/>
  </si>
  <si>
    <t>（kWh/y）</t>
    <phoneticPr fontId="2"/>
  </si>
  <si>
    <t>（kWh/y）</t>
    <phoneticPr fontId="2"/>
  </si>
  <si>
    <t>APF</t>
    <phoneticPr fontId="2"/>
  </si>
  <si>
    <t>ガス消費量
［kWh］</t>
    <rPh sb="2" eb="5">
      <t>ショウヒリョウ</t>
    </rPh>
    <phoneticPr fontId="2"/>
  </si>
  <si>
    <t>全熱交換機設置前</t>
    <rPh sb="0" eb="1">
      <t>ゼン</t>
    </rPh>
    <rPh sb="1" eb="2">
      <t>ネツ</t>
    </rPh>
    <rPh sb="2" eb="4">
      <t>コウカン</t>
    </rPh>
    <rPh sb="4" eb="5">
      <t>キ</t>
    </rPh>
    <rPh sb="5" eb="7">
      <t>セッチ</t>
    </rPh>
    <rPh sb="7" eb="8">
      <t>マエ</t>
    </rPh>
    <phoneticPr fontId="2"/>
  </si>
  <si>
    <t>全熱交換機設置後</t>
    <rPh sb="0" eb="1">
      <t>ゼン</t>
    </rPh>
    <rPh sb="1" eb="2">
      <t>ネツ</t>
    </rPh>
    <rPh sb="2" eb="5">
      <t>コウカンキ</t>
    </rPh>
    <rPh sb="5" eb="7">
      <t>セッチ</t>
    </rPh>
    <rPh sb="7" eb="8">
      <t>ゴ</t>
    </rPh>
    <phoneticPr fontId="2"/>
  </si>
  <si>
    <t>例</t>
    <rPh sb="0" eb="1">
      <t>レイ</t>
    </rPh>
    <phoneticPr fontId="2"/>
  </si>
  <si>
    <t>会議室A</t>
    <rPh sb="0" eb="3">
      <t>カイギシツ</t>
    </rPh>
    <phoneticPr fontId="2"/>
  </si>
  <si>
    <t>〇－〇〇２２４〇〇</t>
    <phoneticPr fontId="2"/>
  </si>
  <si>
    <t>〇２２４〇〇</t>
    <phoneticPr fontId="2"/>
  </si>
  <si>
    <t>台数</t>
    <rPh sb="0" eb="2">
      <t>ダイスウ</t>
    </rPh>
    <phoneticPr fontId="2"/>
  </si>
  <si>
    <t>時間</t>
    <rPh sb="0" eb="2">
      <t>ジカン</t>
    </rPh>
    <phoneticPr fontId="2"/>
  </si>
  <si>
    <t>COP</t>
    <phoneticPr fontId="2"/>
  </si>
  <si>
    <t>空調負荷</t>
    <rPh sb="0" eb="2">
      <t>クウチョウ</t>
    </rPh>
    <rPh sb="2" eb="4">
      <t>フカ</t>
    </rPh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</si>
  <si>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2"/>
  </si>
  <si>
    <t>例</t>
    <rPh sb="0" eb="1">
      <t>レイ</t>
    </rPh>
    <phoneticPr fontId="2"/>
  </si>
  <si>
    <t>会議室</t>
    <rPh sb="0" eb="3">
      <t>カイギシツ</t>
    </rPh>
    <phoneticPr fontId="2"/>
  </si>
  <si>
    <t>○○○○50○○</t>
    <phoneticPr fontId="2"/>
  </si>
  <si>
    <t>電気CO2係数t/kwh</t>
    <phoneticPr fontId="3"/>
  </si>
  <si>
    <t>ＣＯ２排出量（（t/ｙ））</t>
    <phoneticPr fontId="2"/>
  </si>
  <si>
    <t>（t/ｙ）</t>
    <phoneticPr fontId="2"/>
  </si>
  <si>
    <t>冷房（室外機）</t>
    <rPh sb="0" eb="2">
      <t>レイボウ</t>
    </rPh>
    <rPh sb="3" eb="6">
      <t>シツガイキ</t>
    </rPh>
    <phoneticPr fontId="3"/>
  </si>
  <si>
    <t>※2　既設CO２排出量を消費電力で計算した場合、新設も消費電力で計算してください。（APFも同様です。）</t>
    <rPh sb="3" eb="5">
      <t>キセツ</t>
    </rPh>
    <rPh sb="8" eb="10">
      <t>ハイシュツ</t>
    </rPh>
    <rPh sb="10" eb="11">
      <t>リョウ</t>
    </rPh>
    <rPh sb="12" eb="14">
      <t>ショウヒ</t>
    </rPh>
    <rPh sb="14" eb="16">
      <t>デンリョク</t>
    </rPh>
    <rPh sb="17" eb="19">
      <t>ケイサン</t>
    </rPh>
    <rPh sb="21" eb="23">
      <t>バアイ</t>
    </rPh>
    <rPh sb="24" eb="26">
      <t>シンセツ</t>
    </rPh>
    <rPh sb="27" eb="29">
      <t>ショウヒ</t>
    </rPh>
    <rPh sb="29" eb="31">
      <t>デンリョク</t>
    </rPh>
    <rPh sb="32" eb="34">
      <t>ケイサン</t>
    </rPh>
    <rPh sb="46" eb="48">
      <t>ドウヨウ</t>
    </rPh>
    <phoneticPr fontId="2"/>
  </si>
  <si>
    <t>↓どちらか一つに記載　↓</t>
    <phoneticPr fontId="2"/>
  </si>
  <si>
    <t>定格冷房
能力(kW)</t>
    <rPh sb="2" eb="4">
      <t>レイボウ</t>
    </rPh>
    <phoneticPr fontId="3"/>
  </si>
  <si>
    <t>定格消費
電力（ｋW)</t>
    <rPh sb="0" eb="2">
      <t>テイカク</t>
    </rPh>
    <rPh sb="2" eb="4">
      <t>ショウヒ</t>
    </rPh>
    <rPh sb="5" eb="7">
      <t>デンリョク</t>
    </rPh>
    <phoneticPr fontId="2"/>
  </si>
  <si>
    <t>定格暖房
能力(kW)</t>
    <rPh sb="2" eb="4">
      <t>ダンボウ</t>
    </rPh>
    <phoneticPr fontId="3"/>
  </si>
  <si>
    <t>定格消費
電力（kW)</t>
    <rPh sb="0" eb="2">
      <t>テイカク</t>
    </rPh>
    <rPh sb="2" eb="4">
      <t>ショウヒ</t>
    </rPh>
    <rPh sb="5" eb="7">
      <t>デンリョク</t>
    </rPh>
    <phoneticPr fontId="2"/>
  </si>
  <si>
    <t>台
数</t>
    <rPh sb="0" eb="1">
      <t>ダイ</t>
    </rPh>
    <rPh sb="2" eb="3">
      <t>スウ</t>
    </rPh>
    <phoneticPr fontId="3"/>
  </si>
  <si>
    <t>年間消費
電力量</t>
    <rPh sb="0" eb="2">
      <t>ネンカン</t>
    </rPh>
    <rPh sb="2" eb="4">
      <t>ショウヒ</t>
    </rPh>
    <rPh sb="5" eb="8">
      <t>デンリョクリョウ</t>
    </rPh>
    <phoneticPr fontId="3"/>
  </si>
  <si>
    <t>ＣＯ２
排出量</t>
    <rPh sb="4" eb="6">
      <t>ハイシュツ</t>
    </rPh>
    <rPh sb="6" eb="7">
      <t>リョウ</t>
    </rPh>
    <phoneticPr fontId="2"/>
  </si>
  <si>
    <t>熱交
換効率</t>
    <rPh sb="0" eb="2">
      <t>ネツコウ</t>
    </rPh>
    <rPh sb="3" eb="4">
      <t>カン</t>
    </rPh>
    <rPh sb="4" eb="6">
      <t>コウリツ</t>
    </rPh>
    <phoneticPr fontId="2"/>
  </si>
  <si>
    <t>風量
［m3/h］</t>
    <rPh sb="0" eb="2">
      <t>フウリョウ</t>
    </rPh>
    <phoneticPr fontId="2"/>
  </si>
  <si>
    <t>人員
［人］</t>
    <rPh sb="0" eb="2">
      <t>ジンイン</t>
    </rPh>
    <rPh sb="4" eb="5">
      <t>ニン</t>
    </rPh>
    <phoneticPr fontId="2"/>
  </si>
  <si>
    <r>
      <t xml:space="preserve">APF
</t>
    </r>
    <r>
      <rPr>
        <sz val="8"/>
        <color theme="1"/>
        <rFont val="UD デジタル 教科書体 NK-R"/>
        <family val="1"/>
        <charset val="128"/>
      </rPr>
      <t>※２</t>
    </r>
    <phoneticPr fontId="2"/>
  </si>
  <si>
    <t>ルームエアコン</t>
    <phoneticPr fontId="2"/>
  </si>
  <si>
    <t>業務用エアコン</t>
    <rPh sb="0" eb="3">
      <t>ギョウムヨウ</t>
    </rPh>
    <phoneticPr fontId="2"/>
  </si>
  <si>
    <t>機種</t>
    <rPh sb="0" eb="2">
      <t>キシュ</t>
    </rPh>
    <phoneticPr fontId="2"/>
  </si>
  <si>
    <t>法定
耐用
年数</t>
    <rPh sb="0" eb="2">
      <t>ホウテイ</t>
    </rPh>
    <rPh sb="3" eb="5">
      <t>タイヨウ</t>
    </rPh>
    <rPh sb="6" eb="8">
      <t>ネンスウ</t>
    </rPh>
    <phoneticPr fontId="2"/>
  </si>
  <si>
    <t>CO2削減量（ｔ）</t>
    <rPh sb="3" eb="5">
      <t>サクゲン</t>
    </rPh>
    <rPh sb="5" eb="6">
      <t>リョウ</t>
    </rPh>
    <phoneticPr fontId="2"/>
  </si>
  <si>
    <t>削減量が＋であること。</t>
    <rPh sb="0" eb="2">
      <t>サクゲン</t>
    </rPh>
    <rPh sb="2" eb="3">
      <t>リョウ</t>
    </rPh>
    <phoneticPr fontId="2"/>
  </si>
  <si>
    <t>計</t>
    <rPh sb="0" eb="1">
      <t>ケイ</t>
    </rPh>
    <phoneticPr fontId="2"/>
  </si>
  <si>
    <t>総ＣＯ２
削減量</t>
    <rPh sb="0" eb="1">
      <t>ソウ</t>
    </rPh>
    <rPh sb="5" eb="7">
      <t>サクゲン</t>
    </rPh>
    <rPh sb="7" eb="8">
      <t>リョウ</t>
    </rPh>
    <phoneticPr fontId="2"/>
  </si>
  <si>
    <t>（t）</t>
    <phoneticPr fontId="2"/>
  </si>
  <si>
    <t>※1　黄色のセルに数値を入力してください。</t>
    <rPh sb="3" eb="5">
      <t>キイロ</t>
    </rPh>
    <rPh sb="9" eb="11">
      <t>スウチ</t>
    </rPh>
    <rPh sb="12" eb="14">
      <t>ニュウリョク</t>
    </rPh>
    <phoneticPr fontId="2"/>
  </si>
  <si>
    <t/>
  </si>
  <si>
    <t>全熱
交換器</t>
    <rPh sb="0" eb="1">
      <t>ゼン</t>
    </rPh>
    <rPh sb="1" eb="2">
      <t>ネツ</t>
    </rPh>
    <rPh sb="3" eb="6">
      <t>コウカンキ</t>
    </rPh>
    <phoneticPr fontId="2"/>
  </si>
  <si>
    <t>全熱交換器設置に係るＣＯ２削減計算書～Ver４～</t>
    <rPh sb="0" eb="1">
      <t>ゼン</t>
    </rPh>
    <rPh sb="1" eb="2">
      <t>ネツ</t>
    </rPh>
    <rPh sb="2" eb="5">
      <t>コウカンキ</t>
    </rPh>
    <rPh sb="5" eb="7">
      <t>セッチ</t>
    </rPh>
    <rPh sb="8" eb="9">
      <t>カカ</t>
    </rPh>
    <rPh sb="13" eb="15">
      <t>サクゲン</t>
    </rPh>
    <rPh sb="15" eb="17">
      <t>ケイサン</t>
    </rPh>
    <rPh sb="17" eb="18">
      <t>ショ</t>
    </rPh>
    <phoneticPr fontId="2"/>
  </si>
  <si>
    <t>全熱交換器設置前</t>
    <rPh sb="0" eb="1">
      <t>ゼン</t>
    </rPh>
    <rPh sb="1" eb="2">
      <t>ネツ</t>
    </rPh>
    <rPh sb="2" eb="5">
      <t>コウカンキ</t>
    </rPh>
    <rPh sb="5" eb="7">
      <t>セッチ</t>
    </rPh>
    <rPh sb="7" eb="8">
      <t>マエ</t>
    </rPh>
    <phoneticPr fontId="2"/>
  </si>
  <si>
    <t>全熱交換器設置後</t>
    <rPh sb="0" eb="1">
      <t>ゼン</t>
    </rPh>
    <rPh sb="1" eb="2">
      <t>ネツ</t>
    </rPh>
    <rPh sb="2" eb="5">
      <t>コウカンキ</t>
    </rPh>
    <rPh sb="5" eb="7">
      <t>セッチ</t>
    </rPh>
    <rPh sb="7" eb="8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</si>
</sst>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.0"/>
    <numFmt numFmtId="178" formatCode="#,##0.0000;[Red]\-#,##0.0000"/>
    <numFmt numFmtId="179" formatCode="0.0_);[Red]\(0.0\)"/>
    <numFmt numFmtId="180" formatCode="0_);[Red]\(0\)"/>
    <numFmt numFmtId="181" formatCode="0.000_);[Red]\(0.000\)"/>
    <numFmt numFmtId="182" formatCode="#,##0.0;[Red]\-#,##0.0"/>
    <numFmt numFmtId="183" formatCode="#,##0.000;[Red]\-#,##0.000"/>
    <numFmt numFmtId="184" formatCode="0.000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P-B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2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8"/>
      <color theme="1"/>
      <name val="Yu Gothic"/>
      <family val="3"/>
      <charset val="128"/>
      <scheme val="minor"/>
    </font>
    <font>
      <b/>
      <sz val="16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UD デジタル 教科書体 NK-R"/>
      <family val="1"/>
      <charset val="128"/>
    </font>
    <font>
      <vertAlign val="superscript"/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color theme="1"/>
      <name val="Yu Gothic"/>
      <family val="2"/>
      <scheme val="minor"/>
    </font>
    <font>
      <b/>
      <sz val="18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double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ck">
        <color rgb="FFFF0000"/>
      </right>
      <top style="double">
        <color indexed="64"/>
      </top>
      <bottom/>
      <diagonal/>
    </border>
    <border>
      <left style="medium">
        <color theme="1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0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38" fontId="5" fillId="0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38" fontId="5" fillId="0" borderId="28" xfId="1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38" fontId="5" fillId="6" borderId="31" xfId="1" applyFont="1" applyFill="1" applyBorder="1" applyAlignment="1">
      <alignment horizontal="center" vertical="center" shrinkToFit="1"/>
    </xf>
    <xf numFmtId="38" fontId="5" fillId="6" borderId="32" xfId="1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38" fontId="5" fillId="4" borderId="22" xfId="1" applyFont="1" applyFill="1" applyBorder="1" applyAlignment="1">
      <alignment horizontal="center" vertical="center" shrinkToFit="1"/>
    </xf>
    <xf numFmtId="38" fontId="5" fillId="4" borderId="41" xfId="1" applyFont="1" applyFill="1" applyBorder="1" applyAlignment="1">
      <alignment horizontal="center" vertical="center" shrinkToFit="1"/>
    </xf>
    <xf numFmtId="38" fontId="5" fillId="4" borderId="21" xfId="1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38" fontId="5" fillId="6" borderId="29" xfId="1" applyFont="1" applyFill="1" applyBorder="1" applyAlignment="1">
      <alignment horizontal="center" vertical="center" shrinkToFit="1"/>
    </xf>
    <xf numFmtId="38" fontId="5" fillId="2" borderId="25" xfId="1" applyFont="1" applyFill="1" applyBorder="1" applyAlignment="1">
      <alignment horizontal="center" vertical="center" shrinkToFit="1"/>
    </xf>
    <xf numFmtId="0" fontId="5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38" fontId="14" fillId="7" borderId="0" xfId="1" applyFont="1" applyFill="1" applyAlignment="1">
      <alignment horizontal="right" vertical="center" shrinkToFit="1"/>
    </xf>
    <xf numFmtId="0" fontId="5" fillId="7" borderId="0" xfId="0" applyFont="1" applyFill="1" applyAlignment="1">
      <alignment horizontal="center" vertical="center" shrinkToFit="1"/>
    </xf>
    <xf numFmtId="38" fontId="5" fillId="7" borderId="0" xfId="1" applyFont="1" applyFill="1" applyBorder="1" applyAlignment="1">
      <alignment horizontal="center" vertical="center" shrinkToFit="1"/>
    </xf>
    <xf numFmtId="0" fontId="15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176" fontId="14" fillId="7" borderId="0" xfId="0" applyNumberFormat="1" applyFont="1" applyFill="1" applyAlignment="1">
      <alignment horizontal="center" vertical="center"/>
    </xf>
    <xf numFmtId="178" fontId="5" fillId="7" borderId="0" xfId="1" applyNumberFormat="1" applyFont="1" applyFill="1" applyBorder="1" applyAlignment="1">
      <alignment horizontal="center" vertical="center" shrinkToFit="1"/>
    </xf>
    <xf numFmtId="0" fontId="13" fillId="4" borderId="53" xfId="0" applyFont="1" applyFill="1" applyBorder="1" applyAlignment="1">
      <alignment horizontal="center" vertical="center"/>
    </xf>
    <xf numFmtId="38" fontId="5" fillId="4" borderId="4" xfId="1" applyFont="1" applyFill="1" applyBorder="1" applyAlignment="1">
      <alignment horizontal="center" vertical="center" shrinkToFit="1"/>
    </xf>
    <xf numFmtId="38" fontId="14" fillId="0" borderId="55" xfId="1" applyFont="1" applyFill="1" applyBorder="1" applyAlignment="1">
      <alignment horizontal="center" vertical="center" shrinkToFit="1"/>
    </xf>
    <xf numFmtId="176" fontId="14" fillId="0" borderId="55" xfId="0" applyNumberFormat="1" applyFont="1" applyBorder="1" applyAlignment="1">
      <alignment horizontal="center" vertical="center"/>
    </xf>
    <xf numFmtId="38" fontId="5" fillId="5" borderId="39" xfId="1" applyFont="1" applyFill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38" fontId="5" fillId="5" borderId="38" xfId="1" applyFont="1" applyFill="1" applyBorder="1" applyAlignment="1">
      <alignment horizontal="center" vertical="center" shrinkToFit="1"/>
    </xf>
    <xf numFmtId="0" fontId="17" fillId="7" borderId="0" xfId="0" applyFont="1" applyFill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0" xfId="1" applyFont="1" applyFill="1" applyBorder="1" applyAlignment="1">
      <alignment horizontal="center" vertical="center" shrinkToFit="1"/>
    </xf>
    <xf numFmtId="38" fontId="5" fillId="6" borderId="33" xfId="1" applyFont="1" applyFill="1" applyBorder="1" applyAlignment="1">
      <alignment horizontal="center" vertical="center" shrinkToFit="1"/>
    </xf>
    <xf numFmtId="38" fontId="5" fillId="6" borderId="34" xfId="1" applyFont="1" applyFill="1" applyBorder="1" applyAlignment="1">
      <alignment horizontal="center" vertical="center" shrinkToFit="1"/>
    </xf>
    <xf numFmtId="38" fontId="5" fillId="2" borderId="14" xfId="1" applyFont="1" applyFill="1" applyBorder="1" applyAlignment="1">
      <alignment horizontal="center" vertical="center" shrinkToFit="1"/>
    </xf>
    <xf numFmtId="38" fontId="5" fillId="2" borderId="15" xfId="1" applyFont="1" applyFill="1" applyBorder="1" applyAlignment="1">
      <alignment horizontal="center" vertical="center" shrinkToFit="1"/>
    </xf>
    <xf numFmtId="38" fontId="5" fillId="0" borderId="42" xfId="1" applyFont="1" applyFill="1" applyBorder="1" applyAlignment="1">
      <alignment horizontal="center" vertical="center" shrinkToFit="1"/>
    </xf>
    <xf numFmtId="38" fontId="5" fillId="0" borderId="43" xfId="1" applyFont="1" applyFill="1" applyBorder="1" applyAlignment="1">
      <alignment horizontal="center" vertical="center" shrinkToFit="1"/>
    </xf>
    <xf numFmtId="38" fontId="5" fillId="4" borderId="47" xfId="1" applyFont="1" applyFill="1" applyBorder="1" applyAlignment="1">
      <alignment horizontal="center" vertical="center" shrinkToFit="1"/>
    </xf>
    <xf numFmtId="38" fontId="5" fillId="4" borderId="19" xfId="1" applyFont="1" applyFill="1" applyBorder="1" applyAlignment="1">
      <alignment horizontal="center" vertical="center" shrinkToFit="1"/>
    </xf>
    <xf numFmtId="38" fontId="5" fillId="4" borderId="36" xfId="1" applyFont="1" applyFill="1" applyBorder="1" applyAlignment="1">
      <alignment horizontal="center" vertical="center" shrinkToFit="1"/>
    </xf>
    <xf numFmtId="38" fontId="5" fillId="6" borderId="35" xfId="1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38" fontId="5" fillId="2" borderId="26" xfId="1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38" fontId="5" fillId="2" borderId="27" xfId="1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38" fontId="5" fillId="2" borderId="16" xfId="1" applyFont="1" applyFill="1" applyBorder="1" applyAlignment="1">
      <alignment horizontal="center" vertical="center" shrinkToFit="1"/>
    </xf>
    <xf numFmtId="0" fontId="5" fillId="4" borderId="48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7" borderId="0" xfId="0" applyFont="1" applyFill="1" applyAlignment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38" fontId="5" fillId="0" borderId="38" xfId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6" borderId="33" xfId="1" applyFont="1" applyFill="1" applyBorder="1" applyAlignment="1">
      <alignment vertical="center" shrinkToFit="1"/>
    </xf>
    <xf numFmtId="38" fontId="5" fillId="6" borderId="34" xfId="1" applyFont="1" applyFill="1" applyBorder="1" applyAlignment="1">
      <alignment vertical="center" shrinkToFit="1"/>
    </xf>
    <xf numFmtId="38" fontId="5" fillId="2" borderId="14" xfId="1" applyFont="1" applyFill="1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0" fontId="5" fillId="4" borderId="6" xfId="0" applyFont="1" applyFill="1" applyBorder="1" applyAlignment="1">
      <alignment horizontal="center" vertical="center" shrinkToFit="1"/>
    </xf>
    <xf numFmtId="38" fontId="5" fillId="4" borderId="6" xfId="1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/>
    </xf>
    <xf numFmtId="179" fontId="0" fillId="3" borderId="0" xfId="0" applyNumberFormat="1" applyFill="1" applyAlignment="1">
      <alignment horizontal="center"/>
    </xf>
    <xf numFmtId="179" fontId="0" fillId="0" borderId="0" xfId="0" applyNumberFormat="1"/>
    <xf numFmtId="179" fontId="18" fillId="6" borderId="1" xfId="0" applyNumberFormat="1" applyFont="1" applyFill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 vertical="center"/>
    </xf>
    <xf numFmtId="179" fontId="0" fillId="2" borderId="0" xfId="0" applyNumberFormat="1" applyFill="1" applyAlignment="1">
      <alignment horizontal="center"/>
    </xf>
    <xf numFmtId="179" fontId="0" fillId="6" borderId="0" xfId="0" applyNumberFormat="1" applyFill="1" applyAlignment="1">
      <alignment horizontal="center"/>
    </xf>
    <xf numFmtId="0" fontId="5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5" borderId="5" xfId="0" applyFont="1" applyFill="1" applyBorder="1" applyAlignment="1">
      <alignment vertical="center" shrinkToFit="1"/>
    </xf>
    <xf numFmtId="0" fontId="10" fillId="5" borderId="30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5" xfId="0" applyFont="1" applyFill="1" applyBorder="1" applyAlignment="1">
      <alignment vertical="center" shrinkToFit="1"/>
    </xf>
    <xf numFmtId="38" fontId="5" fillId="4" borderId="57" xfId="1" applyFont="1" applyFill="1" applyBorder="1" applyAlignment="1">
      <alignment horizontal="center" vertical="center" shrinkToFit="1"/>
    </xf>
    <xf numFmtId="38" fontId="5" fillId="4" borderId="51" xfId="1" applyFont="1" applyFill="1" applyBorder="1" applyAlignment="1">
      <alignment horizontal="center" vertical="center" shrinkToFit="1"/>
    </xf>
    <xf numFmtId="0" fontId="5" fillId="4" borderId="57" xfId="0" applyFont="1" applyFill="1" applyBorder="1" applyAlignment="1">
      <alignment horizontal="center" vertical="center" shrinkToFit="1"/>
    </xf>
    <xf numFmtId="0" fontId="5" fillId="4" borderId="58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176" fontId="5" fillId="4" borderId="47" xfId="0" applyNumberFormat="1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176" fontId="5" fillId="4" borderId="19" xfId="0" applyNumberFormat="1" applyFont="1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5" fillId="6" borderId="39" xfId="1" applyFont="1" applyFill="1" applyBorder="1" applyAlignment="1">
      <alignment horizontal="center" vertical="center" shrinkToFit="1"/>
    </xf>
    <xf numFmtId="38" fontId="5" fillId="2" borderId="32" xfId="1" applyFont="1" applyFill="1" applyBorder="1" applyAlignment="1">
      <alignment horizontal="center" vertical="center" shrinkToFit="1"/>
    </xf>
    <xf numFmtId="38" fontId="5" fillId="2" borderId="39" xfId="1" applyFont="1" applyFill="1" applyBorder="1" applyAlignment="1">
      <alignment horizontal="center" vertical="center" shrinkToFit="1"/>
    </xf>
    <xf numFmtId="38" fontId="5" fillId="4" borderId="7" xfId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horizontal="left" vertical="center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9" fontId="5" fillId="7" borderId="40" xfId="0" applyNumberFormat="1" applyFont="1" applyFill="1" applyBorder="1" applyAlignment="1">
      <alignment vertical="center"/>
    </xf>
    <xf numFmtId="179" fontId="0" fillId="7" borderId="0" xfId="0" applyNumberForma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5" fillId="4" borderId="58" xfId="0" applyNumberFormat="1" applyFont="1" applyFill="1" applyBorder="1" applyAlignment="1">
      <alignment horizontal="center" vertical="center" shrinkToFit="1"/>
    </xf>
    <xf numFmtId="179" fontId="5" fillId="4" borderId="9" xfId="0" applyNumberFormat="1" applyFont="1" applyFill="1" applyBorder="1" applyAlignment="1">
      <alignment horizontal="center" vertical="center" shrinkToFit="1"/>
    </xf>
    <xf numFmtId="179" fontId="5" fillId="4" borderId="12" xfId="0" applyNumberFormat="1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9" fontId="0" fillId="3" borderId="1" xfId="0" applyNumberFormat="1" applyFill="1" applyBorder="1" applyAlignment="1">
      <alignment horizontal="center"/>
    </xf>
    <xf numFmtId="179" fontId="0" fillId="6" borderId="1" xfId="0" applyNumberFormat="1" applyFill="1" applyBorder="1" applyAlignment="1">
      <alignment horizontal="center"/>
    </xf>
    <xf numFmtId="179" fontId="0" fillId="2" borderId="1" xfId="0" applyNumberFormat="1" applyFill="1" applyBorder="1" applyAlignment="1">
      <alignment horizontal="center"/>
    </xf>
    <xf numFmtId="9" fontId="0" fillId="0" borderId="0" xfId="3" applyFont="1" applyAlignment="1">
      <alignment horizontal="center" vertical="center"/>
    </xf>
    <xf numFmtId="9" fontId="19" fillId="7" borderId="0" xfId="3" applyFont="1" applyFill="1" applyBorder="1" applyAlignment="1">
      <alignment horizontal="center" vertical="center"/>
    </xf>
    <xf numFmtId="9" fontId="5" fillId="3" borderId="22" xfId="3" applyFont="1" applyFill="1" applyBorder="1" applyAlignment="1">
      <alignment horizontal="center" vertical="center" shrinkToFit="1"/>
    </xf>
    <xf numFmtId="179" fontId="5" fillId="4" borderId="57" xfId="0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 shrinkToFit="1"/>
    </xf>
    <xf numFmtId="179" fontId="5" fillId="4" borderId="7" xfId="0" applyNumberFormat="1" applyFont="1" applyFill="1" applyBorder="1" applyAlignment="1">
      <alignment horizontal="center" vertical="center" shrinkToFit="1"/>
    </xf>
    <xf numFmtId="38" fontId="5" fillId="0" borderId="90" xfId="1" applyFont="1" applyFill="1" applyBorder="1" applyAlignment="1">
      <alignment horizontal="center" vertical="center" shrinkToFit="1"/>
    </xf>
    <xf numFmtId="38" fontId="5" fillId="6" borderId="91" xfId="1" applyFont="1" applyFill="1" applyBorder="1" applyAlignment="1">
      <alignment horizontal="center" vertical="center" shrinkToFit="1"/>
    </xf>
    <xf numFmtId="38" fontId="5" fillId="6" borderId="92" xfId="1" applyFont="1" applyFill="1" applyBorder="1" applyAlignment="1">
      <alignment horizontal="center" vertical="center" shrinkToFit="1"/>
    </xf>
    <xf numFmtId="38" fontId="5" fillId="2" borderId="87" xfId="1" applyFont="1" applyFill="1" applyBorder="1" applyAlignment="1">
      <alignment horizontal="center" vertical="center" shrinkToFit="1"/>
    </xf>
    <xf numFmtId="38" fontId="5" fillId="0" borderId="94" xfId="1" applyFont="1" applyFill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38" fontId="5" fillId="6" borderId="93" xfId="1" applyFont="1" applyFill="1" applyBorder="1" applyAlignment="1">
      <alignment horizontal="center" vertical="center" shrinkToFit="1"/>
    </xf>
    <xf numFmtId="179" fontId="5" fillId="2" borderId="31" xfId="1" applyNumberFormat="1" applyFont="1" applyFill="1" applyBorder="1" applyAlignment="1">
      <alignment horizontal="center" vertical="center" shrinkToFit="1"/>
    </xf>
    <xf numFmtId="179" fontId="5" fillId="2" borderId="0" xfId="1" applyNumberFormat="1" applyFont="1" applyFill="1" applyBorder="1" applyAlignment="1">
      <alignment horizontal="center" vertical="center" shrinkToFit="1"/>
    </xf>
    <xf numFmtId="38" fontId="5" fillId="2" borderId="85" xfId="1" applyFont="1" applyFill="1" applyBorder="1" applyAlignment="1">
      <alignment horizontal="center" vertical="center" shrinkToFit="1"/>
    </xf>
    <xf numFmtId="38" fontId="5" fillId="2" borderId="93" xfId="1" applyFont="1" applyFill="1" applyBorder="1" applyAlignment="1">
      <alignment horizontal="center" vertical="center" shrinkToFit="1"/>
    </xf>
    <xf numFmtId="179" fontId="5" fillId="4" borderId="95" xfId="0" applyNumberFormat="1" applyFont="1" applyFill="1" applyBorder="1" applyAlignment="1">
      <alignment horizontal="center" vertical="center" shrinkToFit="1"/>
    </xf>
    <xf numFmtId="179" fontId="5" fillId="4" borderId="96" xfId="0" applyNumberFormat="1" applyFont="1" applyFill="1" applyBorder="1" applyAlignment="1">
      <alignment horizontal="center" vertical="center" shrinkToFit="1"/>
    </xf>
    <xf numFmtId="179" fontId="5" fillId="4" borderId="97" xfId="0" applyNumberFormat="1" applyFont="1" applyFill="1" applyBorder="1" applyAlignment="1">
      <alignment horizontal="center" vertical="center" shrinkToFit="1"/>
    </xf>
    <xf numFmtId="179" fontId="5" fillId="4" borderId="98" xfId="0" applyNumberFormat="1" applyFont="1" applyFill="1" applyBorder="1" applyAlignment="1">
      <alignment horizontal="center" vertical="center" shrinkToFit="1"/>
    </xf>
    <xf numFmtId="179" fontId="5" fillId="4" borderId="13" xfId="0" applyNumberFormat="1" applyFont="1" applyFill="1" applyBorder="1" applyAlignment="1">
      <alignment horizontal="center" vertical="center" shrinkToFit="1"/>
    </xf>
    <xf numFmtId="179" fontId="5" fillId="4" borderId="59" xfId="0" applyNumberFormat="1" applyFont="1" applyFill="1" applyBorder="1" applyAlignment="1">
      <alignment horizontal="center" vertical="center" shrinkToFit="1"/>
    </xf>
    <xf numFmtId="179" fontId="5" fillId="4" borderId="8" xfId="0" applyNumberFormat="1" applyFont="1" applyFill="1" applyBorder="1" applyAlignment="1">
      <alignment horizontal="center" vertical="center" shrinkToFit="1"/>
    </xf>
    <xf numFmtId="179" fontId="5" fillId="4" borderId="10" xfId="0" applyNumberFormat="1" applyFont="1" applyFill="1" applyBorder="1" applyAlignment="1">
      <alignment horizontal="center" vertical="center" shrinkToFit="1"/>
    </xf>
    <xf numFmtId="179" fontId="5" fillId="2" borderId="49" xfId="1" applyNumberFormat="1" applyFont="1" applyFill="1" applyBorder="1" applyAlignment="1">
      <alignment horizontal="center" vertical="center" shrinkToFit="1"/>
    </xf>
    <xf numFmtId="179" fontId="5" fillId="2" borderId="99" xfId="1" applyNumberFormat="1" applyFont="1" applyFill="1" applyBorder="1" applyAlignment="1">
      <alignment horizontal="center" vertical="center" shrinkToFit="1"/>
    </xf>
    <xf numFmtId="179" fontId="5" fillId="2" borderId="100" xfId="1" applyNumberFormat="1" applyFont="1" applyFill="1" applyBorder="1" applyAlignment="1">
      <alignment horizontal="center" vertical="center" shrinkToFit="1"/>
    </xf>
    <xf numFmtId="179" fontId="5" fillId="2" borderId="101" xfId="1" applyNumberFormat="1" applyFont="1" applyFill="1" applyBorder="1" applyAlignment="1">
      <alignment horizontal="center" vertical="center" shrinkToFit="1"/>
    </xf>
    <xf numFmtId="179" fontId="5" fillId="6" borderId="42" xfId="1" applyNumberFormat="1" applyFont="1" applyFill="1" applyBorder="1" applyAlignment="1">
      <alignment horizontal="center" vertical="center" shrinkToFit="1"/>
    </xf>
    <xf numFmtId="179" fontId="5" fillId="6" borderId="100" xfId="1" applyNumberFormat="1" applyFont="1" applyFill="1" applyBorder="1" applyAlignment="1">
      <alignment horizontal="center" vertical="center" shrinkToFit="1"/>
    </xf>
    <xf numFmtId="179" fontId="5" fillId="6" borderId="49" xfId="1" applyNumberFormat="1" applyFont="1" applyFill="1" applyBorder="1" applyAlignment="1">
      <alignment horizontal="center" vertical="center" shrinkToFit="1"/>
    </xf>
    <xf numFmtId="179" fontId="5" fillId="6" borderId="43" xfId="1" applyNumberFormat="1" applyFont="1" applyFill="1" applyBorder="1" applyAlignment="1">
      <alignment horizontal="center" vertical="center" shrinkToFit="1"/>
    </xf>
    <xf numFmtId="179" fontId="5" fillId="6" borderId="101" xfId="1" applyNumberFormat="1" applyFont="1" applyFill="1" applyBorder="1" applyAlignment="1">
      <alignment horizontal="center" vertical="center" shrinkToFit="1"/>
    </xf>
    <xf numFmtId="179" fontId="5" fillId="6" borderId="102" xfId="1" applyNumberFormat="1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9" fontId="5" fillId="3" borderId="20" xfId="3" applyFont="1" applyFill="1" applyBorder="1" applyAlignment="1">
      <alignment horizontal="center" vertical="center" shrinkToFit="1"/>
    </xf>
    <xf numFmtId="9" fontId="5" fillId="5" borderId="5" xfId="3" applyFont="1" applyFill="1" applyBorder="1" applyAlignment="1">
      <alignment horizontal="center" vertical="center" shrinkToFit="1"/>
    </xf>
    <xf numFmtId="9" fontId="5" fillId="5" borderId="43" xfId="3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 shrinkToFit="1"/>
    </xf>
    <xf numFmtId="38" fontId="5" fillId="6" borderId="54" xfId="1" applyFont="1" applyFill="1" applyBorder="1" applyAlignment="1">
      <alignment horizontal="center" vertical="center" shrinkToFit="1"/>
    </xf>
    <xf numFmtId="38" fontId="5" fillId="2" borderId="54" xfId="1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9" fontId="5" fillId="3" borderId="19" xfId="3" applyFont="1" applyFill="1" applyBorder="1" applyAlignment="1">
      <alignment horizontal="center" vertical="center" shrinkToFit="1"/>
    </xf>
    <xf numFmtId="0" fontId="23" fillId="7" borderId="0" xfId="0" applyFont="1" applyFill="1" applyAlignment="1">
      <alignment vertical="center" shrinkToFit="1"/>
    </xf>
    <xf numFmtId="179" fontId="5" fillId="6" borderId="94" xfId="1" applyNumberFormat="1" applyFont="1" applyFill="1" applyBorder="1" applyAlignment="1">
      <alignment horizontal="center" vertical="center" shrinkToFit="1"/>
    </xf>
    <xf numFmtId="179" fontId="5" fillId="6" borderId="104" xfId="1" applyNumberFormat="1" applyFont="1" applyFill="1" applyBorder="1" applyAlignment="1">
      <alignment horizontal="center" vertical="center" shrinkToFit="1"/>
    </xf>
    <xf numFmtId="179" fontId="5" fillId="6" borderId="99" xfId="1" applyNumberFormat="1" applyFont="1" applyFill="1" applyBorder="1" applyAlignment="1">
      <alignment horizontal="center" vertical="center" shrinkToFit="1"/>
    </xf>
    <xf numFmtId="179" fontId="5" fillId="2" borderId="104" xfId="1" applyNumberFormat="1" applyFont="1" applyFill="1" applyBorder="1" applyAlignment="1">
      <alignment horizontal="center" vertical="center" shrinkToFit="1"/>
    </xf>
    <xf numFmtId="179" fontId="5" fillId="7" borderId="1" xfId="0" applyNumberFormat="1" applyFont="1" applyFill="1" applyBorder="1" applyAlignment="1">
      <alignment vertical="center"/>
    </xf>
    <xf numFmtId="38" fontId="5" fillId="0" borderId="54" xfId="1" applyFont="1" applyFill="1" applyBorder="1" applyAlignment="1">
      <alignment vertical="center" shrinkToFit="1"/>
    </xf>
    <xf numFmtId="180" fontId="17" fillId="7" borderId="0" xfId="0" applyNumberFormat="1" applyFont="1" applyFill="1" applyAlignment="1">
      <alignment vertical="center"/>
    </xf>
    <xf numFmtId="180" fontId="0" fillId="0" borderId="0" xfId="0" applyNumberFormat="1" applyAlignment="1">
      <alignment horizontal="center" vertical="center"/>
    </xf>
    <xf numFmtId="180" fontId="0" fillId="7" borderId="0" xfId="0" applyNumberFormat="1" applyFill="1" applyAlignment="1">
      <alignment horizontal="center" vertical="center"/>
    </xf>
    <xf numFmtId="180" fontId="5" fillId="7" borderId="0" xfId="1" applyNumberFormat="1" applyFont="1" applyFill="1" applyBorder="1" applyAlignment="1">
      <alignment horizontal="center" vertical="center" shrinkToFit="1"/>
    </xf>
    <xf numFmtId="179" fontId="17" fillId="7" borderId="0" xfId="0" applyNumberFormat="1" applyFont="1" applyFill="1" applyAlignment="1">
      <alignment vertical="center"/>
    </xf>
    <xf numFmtId="179" fontId="5" fillId="3" borderId="21" xfId="0" applyNumberFormat="1" applyFont="1" applyFill="1" applyBorder="1" applyAlignment="1">
      <alignment horizontal="center" vertical="center" shrinkToFit="1"/>
    </xf>
    <xf numFmtId="179" fontId="5" fillId="3" borderId="6" xfId="0" applyNumberFormat="1" applyFont="1" applyFill="1" applyBorder="1" applyAlignment="1">
      <alignment horizontal="center" vertical="center" shrinkToFit="1"/>
    </xf>
    <xf numFmtId="179" fontId="5" fillId="3" borderId="51" xfId="0" applyNumberFormat="1" applyFont="1" applyFill="1" applyBorder="1" applyAlignment="1">
      <alignment horizontal="center" vertical="center" shrinkToFit="1"/>
    </xf>
    <xf numFmtId="179" fontId="5" fillId="7" borderId="0" xfId="1" applyNumberFormat="1" applyFont="1" applyFill="1" applyBorder="1" applyAlignment="1">
      <alignment horizontal="center" vertical="center" shrinkToFit="1"/>
    </xf>
    <xf numFmtId="179" fontId="5" fillId="7" borderId="0" xfId="0" applyNumberFormat="1" applyFont="1" applyFill="1" applyAlignment="1">
      <alignment horizontal="center" vertical="center" shrinkToFit="1"/>
    </xf>
    <xf numFmtId="179" fontId="15" fillId="7" borderId="0" xfId="0" applyNumberFormat="1" applyFont="1" applyFill="1" applyAlignment="1">
      <alignment horizontal="left" vertical="center"/>
    </xf>
    <xf numFmtId="179" fontId="5" fillId="7" borderId="0" xfId="0" applyNumberFormat="1" applyFont="1" applyFill="1" applyAlignment="1">
      <alignment horizontal="center" vertical="center"/>
    </xf>
    <xf numFmtId="179" fontId="19" fillId="7" borderId="0" xfId="0" applyNumberFormat="1" applyFont="1" applyFill="1" applyAlignment="1">
      <alignment vertical="center"/>
    </xf>
    <xf numFmtId="180" fontId="5" fillId="7" borderId="0" xfId="0" applyNumberFormat="1" applyFont="1" applyFill="1" applyAlignment="1">
      <alignment horizontal="center" vertical="center"/>
    </xf>
    <xf numFmtId="179" fontId="5" fillId="6" borderId="35" xfId="1" applyNumberFormat="1" applyFont="1" applyFill="1" applyBorder="1" applyAlignment="1">
      <alignment horizontal="center" vertical="center" shrinkToFit="1"/>
    </xf>
    <xf numFmtId="180" fontId="5" fillId="4" borderId="21" xfId="0" applyNumberFormat="1" applyFont="1" applyFill="1" applyBorder="1" applyAlignment="1">
      <alignment horizontal="center" vertical="center" shrinkToFit="1"/>
    </xf>
    <xf numFmtId="179" fontId="5" fillId="4" borderId="21" xfId="0" applyNumberFormat="1" applyFont="1" applyFill="1" applyBorder="1" applyAlignment="1">
      <alignment horizontal="center" vertical="center" shrinkToFit="1"/>
    </xf>
    <xf numFmtId="179" fontId="5" fillId="6" borderId="91" xfId="1" applyNumberFormat="1" applyFont="1" applyFill="1" applyBorder="1" applyAlignment="1">
      <alignment horizontal="center" vertical="center" shrinkToFit="1"/>
    </xf>
    <xf numFmtId="179" fontId="5" fillId="6" borderId="93" xfId="1" applyNumberFormat="1" applyFont="1" applyFill="1" applyBorder="1" applyAlignment="1">
      <alignment horizontal="center" vertical="center" shrinkToFit="1"/>
    </xf>
    <xf numFmtId="179" fontId="5" fillId="3" borderId="8" xfId="0" applyNumberFormat="1" applyFont="1" applyFill="1" applyBorder="1" applyAlignment="1">
      <alignment horizontal="center" vertical="center" shrinkToFit="1"/>
    </xf>
    <xf numFmtId="179" fontId="5" fillId="3" borderId="9" xfId="0" applyNumberFormat="1" applyFont="1" applyFill="1" applyBorder="1" applyAlignment="1">
      <alignment horizontal="center" vertical="center" shrinkToFit="1"/>
    </xf>
    <xf numFmtId="179" fontId="5" fillId="2" borderId="85" xfId="1" applyNumberFormat="1" applyFont="1" applyFill="1" applyBorder="1" applyAlignment="1">
      <alignment horizontal="center" vertical="center" shrinkToFit="1"/>
    </xf>
    <xf numFmtId="179" fontId="5" fillId="2" borderId="93" xfId="1" applyNumberFormat="1" applyFont="1" applyFill="1" applyBorder="1" applyAlignment="1">
      <alignment horizontal="center" vertical="center" shrinkToFit="1"/>
    </xf>
    <xf numFmtId="180" fontId="5" fillId="6" borderId="38" xfId="1" applyNumberFormat="1" applyFont="1" applyFill="1" applyBorder="1" applyAlignment="1">
      <alignment horizontal="center" vertical="center" shrinkToFit="1"/>
    </xf>
    <xf numFmtId="180" fontId="5" fillId="6" borderId="42" xfId="1" applyNumberFormat="1" applyFont="1" applyFill="1" applyBorder="1" applyAlignment="1">
      <alignment vertical="center" shrinkToFit="1"/>
    </xf>
    <xf numFmtId="180" fontId="5" fillId="2" borderId="38" xfId="1" applyNumberFormat="1" applyFont="1" applyFill="1" applyBorder="1" applyAlignment="1">
      <alignment horizontal="center" vertical="center" shrinkToFit="1"/>
    </xf>
    <xf numFmtId="180" fontId="5" fillId="0" borderId="42" xfId="1" applyNumberFormat="1" applyFont="1" applyFill="1" applyBorder="1" applyAlignment="1">
      <alignment horizontal="center" vertical="center" shrinkToFit="1"/>
    </xf>
    <xf numFmtId="180" fontId="5" fillId="0" borderId="38" xfId="1" applyNumberFormat="1" applyFont="1" applyFill="1" applyBorder="1" applyAlignment="1">
      <alignment horizontal="center" vertical="center" shrinkToFit="1"/>
    </xf>
    <xf numFmtId="180" fontId="5" fillId="6" borderId="39" xfId="1" applyNumberFormat="1" applyFont="1" applyFill="1" applyBorder="1" applyAlignment="1">
      <alignment horizontal="center" vertical="center" shrinkToFit="1"/>
    </xf>
    <xf numFmtId="180" fontId="5" fillId="6" borderId="43" xfId="1" applyNumberFormat="1" applyFont="1" applyFill="1" applyBorder="1" applyAlignment="1">
      <alignment vertical="center" shrinkToFit="1"/>
    </xf>
    <xf numFmtId="180" fontId="5" fillId="2" borderId="39" xfId="1" applyNumberFormat="1" applyFont="1" applyFill="1" applyBorder="1" applyAlignment="1">
      <alignment horizontal="center" vertical="center" shrinkToFit="1"/>
    </xf>
    <xf numFmtId="180" fontId="5" fillId="2" borderId="27" xfId="1" applyNumberFormat="1" applyFont="1" applyFill="1" applyBorder="1" applyAlignment="1">
      <alignment horizontal="center" vertical="center" shrinkToFit="1"/>
    </xf>
    <xf numFmtId="180" fontId="5" fillId="0" borderId="43" xfId="1" applyNumberFormat="1" applyFont="1" applyFill="1" applyBorder="1" applyAlignment="1">
      <alignment horizontal="center" vertical="center" shrinkToFit="1"/>
    </xf>
    <xf numFmtId="180" fontId="5" fillId="0" borderId="39" xfId="1" applyNumberFormat="1" applyFont="1" applyFill="1" applyBorder="1" applyAlignment="1">
      <alignment horizontal="center" vertical="center" shrinkToFit="1"/>
    </xf>
    <xf numFmtId="180" fontId="5" fillId="4" borderId="22" xfId="1" applyNumberFormat="1" applyFont="1" applyFill="1" applyBorder="1" applyAlignment="1">
      <alignment horizontal="center" vertical="center" shrinkToFit="1"/>
    </xf>
    <xf numFmtId="180" fontId="5" fillId="4" borderId="8" xfId="0" applyNumberFormat="1" applyFont="1" applyFill="1" applyBorder="1" applyAlignment="1">
      <alignment vertical="center" shrinkToFit="1"/>
    </xf>
    <xf numFmtId="180" fontId="5" fillId="4" borderId="6" xfId="0" applyNumberFormat="1" applyFont="1" applyFill="1" applyBorder="1" applyAlignment="1">
      <alignment vertical="center" shrinkToFit="1"/>
    </xf>
    <xf numFmtId="180" fontId="5" fillId="4" borderId="6" xfId="1" applyNumberFormat="1" applyFont="1" applyFill="1" applyBorder="1" applyAlignment="1">
      <alignment horizontal="center" vertical="center" shrinkToFit="1"/>
    </xf>
    <xf numFmtId="180" fontId="5" fillId="4" borderId="6" xfId="0" applyNumberFormat="1" applyFont="1" applyFill="1" applyBorder="1" applyAlignment="1">
      <alignment horizontal="center" vertical="center" shrinkToFit="1"/>
    </xf>
    <xf numFmtId="179" fontId="5" fillId="6" borderId="33" xfId="1" applyNumberFormat="1" applyFont="1" applyFill="1" applyBorder="1" applyAlignment="1">
      <alignment horizontal="center" vertical="center" shrinkToFit="1"/>
    </xf>
    <xf numFmtId="179" fontId="5" fillId="3" borderId="44" xfId="0" applyNumberFormat="1" applyFont="1" applyFill="1" applyBorder="1" applyAlignment="1">
      <alignment horizontal="center" vertical="center" shrinkToFit="1"/>
    </xf>
    <xf numFmtId="179" fontId="5" fillId="3" borderId="13" xfId="0" applyNumberFormat="1" applyFont="1" applyFill="1" applyBorder="1" applyAlignment="1">
      <alignment horizontal="center" vertical="center" shrinkToFit="1"/>
    </xf>
    <xf numFmtId="179" fontId="5" fillId="2" borderId="14" xfId="1" applyNumberFormat="1" applyFont="1" applyFill="1" applyBorder="1" applyAlignment="1">
      <alignment horizontal="center" vertical="center" shrinkToFit="1"/>
    </xf>
    <xf numFmtId="179" fontId="5" fillId="2" borderId="26" xfId="1" applyNumberFormat="1" applyFont="1" applyFill="1" applyBorder="1" applyAlignment="1">
      <alignment horizontal="center" vertical="center" shrinkToFit="1"/>
    </xf>
    <xf numFmtId="179" fontId="5" fillId="4" borderId="1" xfId="0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179" fontId="5" fillId="3" borderId="23" xfId="0" applyNumberFormat="1" applyFont="1" applyFill="1" applyBorder="1" applyAlignment="1">
      <alignment horizontal="center" vertical="center" shrinkToFit="1"/>
    </xf>
    <xf numFmtId="179" fontId="5" fillId="3" borderId="18" xfId="0" applyNumberFormat="1" applyFont="1" applyFill="1" applyBorder="1" applyAlignment="1">
      <alignment horizontal="center" vertical="center" shrinkToFit="1"/>
    </xf>
    <xf numFmtId="179" fontId="5" fillId="4" borderId="23" xfId="0" applyNumberFormat="1" applyFont="1" applyFill="1" applyBorder="1" applyAlignment="1">
      <alignment horizontal="center" vertical="center" shrinkToFit="1"/>
    </xf>
    <xf numFmtId="179" fontId="5" fillId="4" borderId="44" xfId="0" applyNumberFormat="1" applyFont="1" applyFill="1" applyBorder="1" applyAlignment="1">
      <alignment horizontal="center" vertical="center" shrinkToFit="1"/>
    </xf>
    <xf numFmtId="179" fontId="5" fillId="4" borderId="103" xfId="0" applyNumberFormat="1" applyFont="1" applyFill="1" applyBorder="1" applyAlignment="1">
      <alignment horizontal="center" vertical="center" shrinkToFit="1"/>
    </xf>
    <xf numFmtId="180" fontId="5" fillId="4" borderId="23" xfId="0" applyNumberFormat="1" applyFont="1" applyFill="1" applyBorder="1" applyAlignment="1">
      <alignment vertical="center" shrinkToFit="1"/>
    </xf>
    <xf numFmtId="179" fontId="5" fillId="4" borderId="3" xfId="0" applyNumberFormat="1" applyFont="1" applyFill="1" applyBorder="1" applyAlignment="1">
      <alignment horizontal="center" vertical="center" shrinkToFit="1"/>
    </xf>
    <xf numFmtId="180" fontId="5" fillId="4" borderId="21" xfId="0" applyNumberFormat="1" applyFont="1" applyFill="1" applyBorder="1" applyAlignment="1">
      <alignment vertical="center" shrinkToFit="1"/>
    </xf>
    <xf numFmtId="180" fontId="5" fillId="4" borderId="21" xfId="1" applyNumberFormat="1" applyFont="1" applyFill="1" applyBorder="1" applyAlignment="1">
      <alignment horizontal="center" vertical="center" shrinkToFit="1"/>
    </xf>
    <xf numFmtId="181" fontId="5" fillId="3" borderId="1" xfId="0" applyNumberFormat="1" applyFont="1" applyFill="1" applyBorder="1" applyAlignment="1">
      <alignment horizontal="center" vertical="center" shrinkToFit="1"/>
    </xf>
    <xf numFmtId="181" fontId="17" fillId="7" borderId="0" xfId="0" applyNumberFormat="1" applyFont="1" applyFill="1" applyAlignment="1">
      <alignment vertical="center"/>
    </xf>
    <xf numFmtId="181" fontId="5" fillId="7" borderId="0" xfId="0" applyNumberFormat="1" applyFont="1" applyFill="1" applyAlignment="1">
      <alignment horizontal="center" vertical="center"/>
    </xf>
    <xf numFmtId="181" fontId="5" fillId="6" borderId="92" xfId="1" applyNumberFormat="1" applyFont="1" applyFill="1" applyBorder="1" applyAlignment="1">
      <alignment horizontal="center" vertical="center" shrinkToFit="1"/>
    </xf>
    <xf numFmtId="181" fontId="5" fillId="3" borderId="3" xfId="0" applyNumberFormat="1" applyFont="1" applyFill="1" applyBorder="1" applyAlignment="1">
      <alignment horizontal="center" vertical="center" shrinkToFit="1"/>
    </xf>
    <xf numFmtId="181" fontId="0" fillId="7" borderId="0" xfId="0" applyNumberFormat="1" applyFill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5" fillId="2" borderId="87" xfId="1" applyNumberFormat="1" applyFont="1" applyFill="1" applyBorder="1" applyAlignment="1">
      <alignment horizontal="center" vertical="center" shrinkToFit="1"/>
    </xf>
    <xf numFmtId="181" fontId="5" fillId="3" borderId="37" xfId="0" applyNumberFormat="1" applyFont="1" applyFill="1" applyBorder="1" applyAlignment="1">
      <alignment horizontal="center" vertical="center" shrinkToFit="1"/>
    </xf>
    <xf numFmtId="181" fontId="5" fillId="3" borderId="89" xfId="0" applyNumberFormat="1" applyFont="1" applyFill="1" applyBorder="1" applyAlignment="1">
      <alignment horizontal="center" vertical="center" shrinkToFit="1"/>
    </xf>
    <xf numFmtId="177" fontId="5" fillId="4" borderId="21" xfId="0" applyNumberFormat="1" applyFont="1" applyFill="1" applyBorder="1" applyAlignment="1">
      <alignment horizontal="center" vertical="center" shrinkToFit="1"/>
    </xf>
    <xf numFmtId="177" fontId="5" fillId="4" borderId="6" xfId="0" applyNumberFormat="1" applyFont="1" applyFill="1" applyBorder="1" applyAlignment="1">
      <alignment horizontal="center" vertical="center" shrinkToFit="1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horizontal="center" vertical="center" shrinkToFit="1"/>
      <protection locked="0"/>
    </xf>
    <xf numFmtId="179" fontId="0" fillId="0" borderId="75" xfId="0" applyNumberFormat="1" applyBorder="1" applyAlignment="1">
      <alignment horizontal="center"/>
    </xf>
    <xf numFmtId="0" fontId="0" fillId="0" borderId="77" xfId="0" applyBorder="1" applyAlignment="1">
      <alignment horizontal="center" vertical="center"/>
    </xf>
    <xf numFmtId="179" fontId="0" fillId="2" borderId="80" xfId="0" applyNumberFormat="1" applyFill="1" applyBorder="1" applyAlignment="1">
      <alignment horizontal="center"/>
    </xf>
    <xf numFmtId="179" fontId="0" fillId="2" borderId="84" xfId="0" applyNumberFormat="1" applyFill="1" applyBorder="1" applyAlignment="1">
      <alignment horizontal="center"/>
    </xf>
    <xf numFmtId="0" fontId="0" fillId="0" borderId="78" xfId="0" applyBorder="1" applyAlignment="1">
      <alignment horizontal="center" vertical="center"/>
    </xf>
    <xf numFmtId="179" fontId="0" fillId="6" borderId="82" xfId="0" applyNumberFormat="1" applyFill="1" applyBorder="1" applyAlignment="1">
      <alignment horizontal="center"/>
    </xf>
    <xf numFmtId="179" fontId="0" fillId="2" borderId="82" xfId="0" applyNumberFormat="1" applyFill="1" applyBorder="1" applyAlignment="1">
      <alignment horizontal="center"/>
    </xf>
    <xf numFmtId="0" fontId="0" fillId="0" borderId="79" xfId="0" applyBorder="1" applyAlignment="1">
      <alignment horizontal="center" vertical="center"/>
    </xf>
    <xf numFmtId="179" fontId="0" fillId="6" borderId="83" xfId="0" applyNumberFormat="1" applyFill="1" applyBorder="1" applyAlignment="1">
      <alignment horizontal="center"/>
    </xf>
    <xf numFmtId="179" fontId="0" fillId="2" borderId="83" xfId="0" applyNumberForma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4" xfId="0" applyBorder="1" applyAlignment="1">
      <alignment horizontal="center"/>
    </xf>
    <xf numFmtId="38" fontId="0" fillId="0" borderId="109" xfId="0" applyNumberFormat="1" applyBorder="1" applyAlignment="1">
      <alignment horizontal="center"/>
    </xf>
    <xf numFmtId="0" fontId="0" fillId="0" borderId="110" xfId="0" applyBorder="1" applyAlignment="1">
      <alignment horizontal="center"/>
    </xf>
    <xf numFmtId="38" fontId="0" fillId="0" borderId="70" xfId="0" applyNumberFormat="1" applyBorder="1" applyAlignment="1">
      <alignment horizontal="center"/>
    </xf>
    <xf numFmtId="0" fontId="0" fillId="0" borderId="111" xfId="0" applyBorder="1" applyAlignment="1">
      <alignment horizontal="center"/>
    </xf>
    <xf numFmtId="38" fontId="0" fillId="0" borderId="1" xfId="0" applyNumberFormat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179" fontId="0" fillId="0" borderId="109" xfId="0" applyNumberFormat="1" applyBorder="1" applyAlignment="1">
      <alignment horizontal="center"/>
    </xf>
    <xf numFmtId="179" fontId="0" fillId="0" borderId="71" xfId="0" applyNumberFormat="1" applyBorder="1" applyAlignment="1">
      <alignment horizontal="center"/>
    </xf>
    <xf numFmtId="179" fontId="0" fillId="0" borderId="110" xfId="0" applyNumberFormat="1" applyBorder="1" applyAlignment="1">
      <alignment horizontal="center"/>
    </xf>
    <xf numFmtId="179" fontId="0" fillId="0" borderId="84" xfId="0" applyNumberFormat="1" applyBorder="1" applyAlignment="1">
      <alignment horizontal="center"/>
    </xf>
    <xf numFmtId="179" fontId="0" fillId="0" borderId="68" xfId="0" applyNumberFormat="1" applyBorder="1" applyAlignment="1">
      <alignment horizontal="center"/>
    </xf>
    <xf numFmtId="179" fontId="0" fillId="0" borderId="69" xfId="0" applyNumberFormat="1" applyBorder="1" applyAlignment="1">
      <alignment horizontal="center"/>
    </xf>
    <xf numFmtId="179" fontId="0" fillId="0" borderId="112" xfId="0" applyNumberFormat="1" applyBorder="1" applyAlignment="1">
      <alignment horizontal="center"/>
    </xf>
    <xf numFmtId="179" fontId="0" fillId="0" borderId="82" xfId="0" applyNumberFormat="1" applyBorder="1" applyAlignment="1">
      <alignment horizontal="center"/>
    </xf>
    <xf numFmtId="179" fontId="0" fillId="0" borderId="70" xfId="0" applyNumberFormat="1" applyBorder="1" applyAlignment="1">
      <alignment horizontal="center"/>
    </xf>
    <xf numFmtId="179" fontId="0" fillId="0" borderId="72" xfId="0" applyNumberFormat="1" applyBorder="1" applyAlignment="1">
      <alignment horizontal="center"/>
    </xf>
    <xf numFmtId="179" fontId="0" fillId="0" borderId="73" xfId="0" applyNumberFormat="1" applyBorder="1" applyAlignment="1">
      <alignment horizontal="center"/>
    </xf>
    <xf numFmtId="179" fontId="0" fillId="0" borderId="76" xfId="0" applyNumberFormat="1" applyBorder="1" applyAlignment="1">
      <alignment horizontal="center"/>
    </xf>
    <xf numFmtId="179" fontId="0" fillId="0" borderId="74" xfId="0" applyNumberFormat="1" applyBorder="1" applyAlignment="1">
      <alignment horizontal="center"/>
    </xf>
    <xf numFmtId="179" fontId="0" fillId="6" borderId="68" xfId="0" applyNumberFormat="1" applyFill="1" applyBorder="1" applyAlignment="1">
      <alignment horizontal="center"/>
    </xf>
    <xf numFmtId="179" fontId="0" fillId="6" borderId="69" xfId="0" applyNumberFormat="1" applyFill="1" applyBorder="1" applyAlignment="1">
      <alignment horizontal="center"/>
    </xf>
    <xf numFmtId="179" fontId="0" fillId="6" borderId="112" xfId="0" applyNumberFormat="1" applyFill="1" applyBorder="1" applyAlignment="1">
      <alignment horizontal="center"/>
    </xf>
    <xf numFmtId="179" fontId="0" fillId="6" borderId="70" xfId="0" applyNumberFormat="1" applyFill="1" applyBorder="1" applyAlignment="1">
      <alignment horizontal="center"/>
    </xf>
    <xf numFmtId="179" fontId="0" fillId="6" borderId="115" xfId="0" applyNumberFormat="1" applyFill="1" applyBorder="1" applyAlignment="1">
      <alignment horizontal="center"/>
    </xf>
    <xf numFmtId="179" fontId="0" fillId="6" borderId="111" xfId="0" applyNumberFormat="1" applyFill="1" applyBorder="1" applyAlignment="1">
      <alignment horizontal="center"/>
    </xf>
    <xf numFmtId="179" fontId="0" fillId="6" borderId="84" xfId="0" applyNumberFormat="1" applyFill="1" applyBorder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9" fontId="19" fillId="7" borderId="38" xfId="3" applyFont="1" applyFill="1" applyBorder="1" applyAlignment="1">
      <alignment horizontal="center" vertical="center"/>
    </xf>
    <xf numFmtId="179" fontId="0" fillId="0" borderId="67" xfId="0" applyNumberFormat="1" applyBorder="1" applyAlignment="1">
      <alignment horizontal="center"/>
    </xf>
    <xf numFmtId="179" fontId="0" fillId="0" borderId="113" xfId="0" applyNumberFormat="1" applyBorder="1" applyAlignment="1">
      <alignment horizontal="center"/>
    </xf>
    <xf numFmtId="179" fontId="0" fillId="0" borderId="114" xfId="0" applyNumberFormat="1" applyBorder="1" applyAlignment="1">
      <alignment horizontal="center"/>
    </xf>
    <xf numFmtId="179" fontId="0" fillId="0" borderId="81" xfId="0" applyNumberFormat="1" applyBorder="1" applyAlignment="1">
      <alignment horizontal="center"/>
    </xf>
    <xf numFmtId="179" fontId="0" fillId="0" borderId="80" xfId="0" applyNumberFormat="1" applyBorder="1" applyAlignment="1">
      <alignment horizontal="center"/>
    </xf>
    <xf numFmtId="0" fontId="5" fillId="8" borderId="47" xfId="0" applyFont="1" applyFill="1" applyBorder="1" applyAlignment="1">
      <alignment horizontal="center" vertical="center" shrinkToFit="1"/>
    </xf>
    <xf numFmtId="0" fontId="5" fillId="8" borderId="57" xfId="0" applyFont="1" applyFill="1" applyBorder="1" applyAlignment="1">
      <alignment horizontal="center" vertical="center" shrinkToFit="1"/>
    </xf>
    <xf numFmtId="38" fontId="5" fillId="8" borderId="47" xfId="1" applyFont="1" applyFill="1" applyBorder="1" applyAlignment="1">
      <alignment horizontal="center" vertical="center" shrinkToFit="1"/>
    </xf>
    <xf numFmtId="38" fontId="5" fillId="8" borderId="57" xfId="1" applyFont="1" applyFill="1" applyBorder="1" applyAlignment="1">
      <alignment horizontal="center" vertical="center" shrinkToFit="1"/>
    </xf>
    <xf numFmtId="182" fontId="5" fillId="8" borderId="57" xfId="1" applyNumberFormat="1" applyFont="1" applyFill="1" applyBorder="1" applyAlignment="1">
      <alignment horizontal="center" vertical="center" shrinkToFit="1"/>
    </xf>
    <xf numFmtId="177" fontId="5" fillId="8" borderId="57" xfId="0" applyNumberFormat="1" applyFont="1" applyFill="1" applyBorder="1" applyAlignment="1">
      <alignment horizontal="center" vertical="center" shrinkToFit="1"/>
    </xf>
    <xf numFmtId="9" fontId="5" fillId="8" borderId="47" xfId="3" applyFont="1" applyFill="1" applyBorder="1" applyAlignment="1">
      <alignment horizontal="center" vertical="center" shrinkToFit="1"/>
    </xf>
    <xf numFmtId="182" fontId="5" fillId="8" borderId="57" xfId="1" applyNumberFormat="1" applyFont="1" applyFill="1" applyBorder="1" applyAlignment="1" applyProtection="1">
      <alignment horizontal="center" vertical="center" shrinkToFit="1"/>
    </xf>
    <xf numFmtId="177" fontId="5" fillId="3" borderId="21" xfId="0" applyNumberFormat="1" applyFont="1" applyFill="1" applyBorder="1" applyAlignment="1" applyProtection="1">
      <alignment horizontal="center" vertical="center" shrinkToFit="1"/>
      <protection locked="0"/>
    </xf>
    <xf numFmtId="183" fontId="5" fillId="4" borderId="21" xfId="1" applyNumberFormat="1" applyFont="1" applyFill="1" applyBorder="1" applyAlignment="1" applyProtection="1">
      <alignment horizontal="center" vertical="center" shrinkToFit="1"/>
    </xf>
    <xf numFmtId="183" fontId="5" fillId="4" borderId="21" xfId="1" applyNumberFormat="1" applyFont="1" applyFill="1" applyBorder="1" applyAlignment="1">
      <alignment horizontal="center" vertical="center" shrinkToFit="1"/>
    </xf>
    <xf numFmtId="179" fontId="0" fillId="6" borderId="72" xfId="0" applyNumberFormat="1" applyFill="1" applyBorder="1" applyAlignment="1" applyProtection="1">
      <alignment horizontal="center"/>
      <protection locked="0"/>
    </xf>
    <xf numFmtId="179" fontId="0" fillId="6" borderId="73" xfId="0" applyNumberFormat="1" applyFill="1" applyBorder="1" applyAlignment="1" applyProtection="1">
      <alignment horizontal="center"/>
      <protection locked="0"/>
    </xf>
    <xf numFmtId="179" fontId="0" fillId="6" borderId="75" xfId="0" applyNumberFormat="1" applyFill="1" applyBorder="1" applyAlignment="1" applyProtection="1">
      <alignment horizontal="center"/>
      <protection locked="0"/>
    </xf>
    <xf numFmtId="179" fontId="18" fillId="6" borderId="72" xfId="0" applyNumberFormat="1" applyFont="1" applyFill="1" applyBorder="1" applyAlignment="1">
      <alignment horizontal="center" vertical="center"/>
    </xf>
    <xf numFmtId="179" fontId="18" fillId="6" borderId="73" xfId="0" applyNumberFormat="1" applyFont="1" applyFill="1" applyBorder="1" applyAlignment="1">
      <alignment horizontal="center" vertical="center"/>
    </xf>
    <xf numFmtId="179" fontId="18" fillId="6" borderId="75" xfId="0" applyNumberFormat="1" applyFont="1" applyFill="1" applyBorder="1" applyAlignment="1">
      <alignment horizontal="center" vertical="center"/>
    </xf>
    <xf numFmtId="179" fontId="0" fillId="2" borderId="76" xfId="0" applyNumberFormat="1" applyFill="1" applyBorder="1" applyAlignment="1" applyProtection="1">
      <alignment horizontal="center"/>
      <protection locked="0"/>
    </xf>
    <xf numFmtId="179" fontId="0" fillId="2" borderId="73" xfId="0" applyNumberFormat="1" applyFill="1" applyBorder="1" applyAlignment="1" applyProtection="1">
      <alignment horizontal="center"/>
      <protection locked="0"/>
    </xf>
    <xf numFmtId="179" fontId="0" fillId="2" borderId="75" xfId="0" applyNumberFormat="1" applyFill="1" applyBorder="1" applyAlignment="1" applyProtection="1">
      <alignment horizontal="center"/>
      <protection locked="0"/>
    </xf>
    <xf numFmtId="179" fontId="18" fillId="2" borderId="76" xfId="0" applyNumberFormat="1" applyFont="1" applyFill="1" applyBorder="1" applyAlignment="1">
      <alignment horizontal="center" vertical="center"/>
    </xf>
    <xf numFmtId="179" fontId="18" fillId="2" borderId="73" xfId="0" applyNumberFormat="1" applyFont="1" applyFill="1" applyBorder="1" applyAlignment="1">
      <alignment horizontal="center" vertical="center"/>
    </xf>
    <xf numFmtId="179" fontId="18" fillId="2" borderId="75" xfId="0" applyNumberFormat="1" applyFont="1" applyFill="1" applyBorder="1" applyAlignment="1">
      <alignment horizontal="center" vertical="center"/>
    </xf>
    <xf numFmtId="179" fontId="5" fillId="8" borderId="22" xfId="1" applyNumberFormat="1" applyFont="1" applyFill="1" applyBorder="1" applyAlignment="1">
      <alignment horizontal="center" vertical="center" shrinkToFit="1"/>
    </xf>
    <xf numFmtId="182" fontId="5" fillId="3" borderId="19" xfId="0" applyNumberFormat="1" applyFont="1" applyFill="1" applyBorder="1" applyAlignment="1" applyProtection="1">
      <alignment horizontal="center" vertical="center" shrinkToFit="1"/>
      <protection locked="0"/>
    </xf>
    <xf numFmtId="179" fontId="5" fillId="8" borderId="6" xfId="1" applyNumberFormat="1" applyFont="1" applyFill="1" applyBorder="1" applyAlignment="1">
      <alignment horizontal="center" vertical="center" shrinkToFit="1"/>
    </xf>
    <xf numFmtId="177" fontId="5" fillId="8" borderId="21" xfId="0" applyNumberFormat="1" applyFont="1" applyFill="1" applyBorder="1" applyAlignment="1">
      <alignment horizontal="center" vertical="center" shrinkToFit="1"/>
    </xf>
    <xf numFmtId="38" fontId="5" fillId="8" borderId="22" xfId="1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vertical="center"/>
    </xf>
    <xf numFmtId="179" fontId="5" fillId="6" borderId="35" xfId="1" applyNumberFormat="1" applyFont="1" applyFill="1" applyBorder="1" applyAlignment="1">
      <alignment horizontal="center" vertical="center" wrapText="1" shrinkToFit="1"/>
    </xf>
    <xf numFmtId="38" fontId="5" fillId="6" borderId="30" xfId="1" applyFont="1" applyFill="1" applyBorder="1" applyAlignment="1">
      <alignment horizontal="center" vertical="center" wrapText="1" shrinkToFit="1"/>
    </xf>
    <xf numFmtId="179" fontId="5" fillId="2" borderId="30" xfId="1" applyNumberFormat="1" applyFont="1" applyFill="1" applyBorder="1" applyAlignment="1">
      <alignment horizontal="center" vertical="center" wrapText="1" shrinkToFit="1"/>
    </xf>
    <xf numFmtId="38" fontId="5" fillId="2" borderId="30" xfId="1" applyFont="1" applyFill="1" applyBorder="1" applyAlignment="1">
      <alignment horizontal="center" vertical="center" wrapText="1" shrinkToFit="1"/>
    </xf>
    <xf numFmtId="0" fontId="17" fillId="7" borderId="40" xfId="0" applyFont="1" applyFill="1" applyBorder="1" applyAlignment="1">
      <alignment vertical="center"/>
    </xf>
    <xf numFmtId="38" fontId="5" fillId="0" borderId="22" xfId="1" applyFont="1" applyFill="1" applyBorder="1" applyAlignment="1">
      <alignment horizontal="center" vertical="center" wrapText="1" shrinkToFit="1"/>
    </xf>
    <xf numFmtId="38" fontId="5" fillId="0" borderId="21" xfId="1" applyFont="1" applyFill="1" applyBorder="1" applyAlignment="1">
      <alignment horizontal="center" vertical="center" wrapText="1" shrinkToFit="1"/>
    </xf>
    <xf numFmtId="38" fontId="5" fillId="6" borderId="21" xfId="1" applyFont="1" applyFill="1" applyBorder="1" applyAlignment="1">
      <alignment horizontal="center" vertical="center" shrinkToFit="1"/>
    </xf>
    <xf numFmtId="38" fontId="5" fillId="2" borderId="103" xfId="1" applyFont="1" applyFill="1" applyBorder="1" applyAlignment="1">
      <alignment horizontal="center" vertical="center" shrinkToFit="1"/>
    </xf>
    <xf numFmtId="38" fontId="5" fillId="2" borderId="21" xfId="1" applyFont="1" applyFill="1" applyBorder="1" applyAlignment="1">
      <alignment horizontal="center" vertical="center" shrinkToFit="1"/>
    </xf>
    <xf numFmtId="9" fontId="5" fillId="3" borderId="22" xfId="3" applyFont="1" applyFill="1" applyBorder="1" applyAlignment="1" applyProtection="1">
      <alignment horizontal="center" vertical="center" shrinkToFit="1"/>
      <protection locked="0"/>
    </xf>
    <xf numFmtId="9" fontId="5" fillId="6" borderId="5" xfId="3" applyFont="1" applyFill="1" applyBorder="1" applyAlignment="1">
      <alignment horizontal="center" vertical="center" wrapText="1" shrinkToFit="1"/>
    </xf>
    <xf numFmtId="9" fontId="5" fillId="6" borderId="43" xfId="3" applyFont="1" applyFill="1" applyBorder="1" applyAlignment="1">
      <alignment horizontal="center" vertical="center" wrapText="1" shrinkToFit="1"/>
    </xf>
    <xf numFmtId="179" fontId="5" fillId="6" borderId="30" xfId="1" applyNumberFormat="1" applyFont="1" applyFill="1" applyBorder="1" applyAlignment="1">
      <alignment horizontal="center" vertical="center" wrapText="1" shrinkToFit="1"/>
    </xf>
    <xf numFmtId="179" fontId="5" fillId="3" borderId="21" xfId="0" applyNumberFormat="1" applyFont="1" applyFill="1" applyBorder="1" applyAlignment="1" applyProtection="1">
      <alignment horizontal="center" vertical="center" shrinkToFit="1"/>
      <protection locked="0"/>
    </xf>
    <xf numFmtId="17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183" fontId="5" fillId="4" borderId="54" xfId="1" applyNumberFormat="1" applyFont="1" applyFill="1" applyBorder="1" applyAlignment="1" applyProtection="1">
      <alignment horizontal="center" vertical="center" shrinkToFit="1"/>
    </xf>
    <xf numFmtId="183" fontId="30" fillId="4" borderId="4" xfId="1" applyNumberFormat="1" applyFont="1" applyFill="1" applyBorder="1" applyAlignment="1" applyProtection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0" fontId="0" fillId="9" borderId="11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83" fontId="5" fillId="4" borderId="117" xfId="1" applyNumberFormat="1" applyFont="1" applyFill="1" applyBorder="1" applyAlignment="1">
      <alignment horizontal="center" vertical="center" shrinkToFit="1"/>
    </xf>
    <xf numFmtId="183" fontId="30" fillId="4" borderId="117" xfId="1" applyNumberFormat="1" applyFont="1" applyFill="1" applyBorder="1" applyAlignment="1" applyProtection="1">
      <alignment horizontal="center" vertical="center" shrinkToFit="1"/>
    </xf>
    <xf numFmtId="38" fontId="5" fillId="0" borderId="33" xfId="1" applyFont="1" applyFill="1" applyBorder="1" applyAlignment="1">
      <alignment horizontal="center" vertical="center" wrapText="1" shrinkToFit="1"/>
    </xf>
    <xf numFmtId="38" fontId="5" fillId="0" borderId="5" xfId="1" applyFont="1" applyFill="1" applyBorder="1" applyAlignment="1">
      <alignment horizontal="center" vertical="center" wrapText="1" shrinkToFit="1"/>
    </xf>
    <xf numFmtId="0" fontId="0" fillId="9" borderId="37" xfId="0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 shrinkToFit="1"/>
    </xf>
    <xf numFmtId="182" fontId="5" fillId="8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8" borderId="21" xfId="0" applyNumberFormat="1" applyFont="1" applyFill="1" applyBorder="1" applyAlignment="1" applyProtection="1">
      <alignment horizontal="center" vertical="center" shrinkToFit="1"/>
      <protection locked="0"/>
    </xf>
    <xf numFmtId="38" fontId="5" fillId="3" borderId="22" xfId="1" applyFont="1" applyFill="1" applyBorder="1" applyAlignment="1" applyProtection="1">
      <alignment horizontal="center" vertical="center" shrinkToFit="1"/>
      <protection locked="0"/>
    </xf>
    <xf numFmtId="0" fontId="0" fillId="9" borderId="121" xfId="0" applyFill="1" applyBorder="1" applyAlignment="1">
      <alignment horizontal="center" vertical="center"/>
    </xf>
    <xf numFmtId="0" fontId="0" fillId="9" borderId="122" xfId="0" applyFill="1" applyBorder="1" applyAlignment="1">
      <alignment horizontal="center" vertical="center"/>
    </xf>
    <xf numFmtId="0" fontId="0" fillId="9" borderId="123" xfId="0" applyFill="1" applyBorder="1" applyAlignment="1">
      <alignment horizontal="center" vertical="center"/>
    </xf>
    <xf numFmtId="0" fontId="0" fillId="9" borderId="124" xfId="0" applyFill="1" applyBorder="1" applyAlignment="1">
      <alignment horizontal="center" vertical="center"/>
    </xf>
    <xf numFmtId="184" fontId="22" fillId="0" borderId="123" xfId="0" applyNumberFormat="1" applyFont="1" applyBorder="1" applyAlignment="1">
      <alignment horizontal="center" vertical="center"/>
    </xf>
    <xf numFmtId="184" fontId="22" fillId="0" borderId="124" xfId="0" applyNumberFormat="1" applyFont="1" applyBorder="1" applyAlignment="1">
      <alignment horizontal="center" vertical="center"/>
    </xf>
    <xf numFmtId="184" fontId="22" fillId="0" borderId="125" xfId="0" applyNumberFormat="1" applyFont="1" applyBorder="1" applyAlignment="1">
      <alignment horizontal="center" vertical="center"/>
    </xf>
    <xf numFmtId="184" fontId="22" fillId="0" borderId="126" xfId="0" applyNumberFormat="1" applyFont="1" applyBorder="1" applyAlignment="1">
      <alignment horizontal="center" vertical="center"/>
    </xf>
    <xf numFmtId="0" fontId="0" fillId="9" borderId="120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5" fillId="9" borderId="118" xfId="0" applyFont="1" applyFill="1" applyBorder="1" applyAlignment="1">
      <alignment horizontal="center" vertical="center"/>
    </xf>
    <xf numFmtId="0" fontId="5" fillId="9" borderId="119" xfId="0" applyFont="1" applyFill="1" applyBorder="1" applyAlignment="1">
      <alignment horizontal="center" vertical="center"/>
    </xf>
    <xf numFmtId="183" fontId="21" fillId="0" borderId="8" xfId="1" applyNumberFormat="1" applyFont="1" applyFill="1" applyBorder="1" applyAlignment="1">
      <alignment horizontal="center" vertical="center" shrinkToFit="1"/>
    </xf>
    <xf numFmtId="183" fontId="21" fillId="0" borderId="10" xfId="1" applyNumberFormat="1" applyFont="1" applyFill="1" applyBorder="1" applyAlignment="1">
      <alignment horizontal="center" vertical="center" shrinkToFit="1"/>
    </xf>
    <xf numFmtId="183" fontId="21" fillId="0" borderId="1" xfId="1" applyNumberFormat="1" applyFont="1" applyFill="1" applyBorder="1" applyAlignment="1">
      <alignment horizontal="center" vertical="center" shrinkToFit="1"/>
    </xf>
    <xf numFmtId="183" fontId="21" fillId="0" borderId="11" xfId="1" applyNumberFormat="1" applyFont="1" applyFill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1" xfId="0" applyNumberFormat="1" applyFont="1" applyBorder="1" applyAlignment="1">
      <alignment horizontal="center" vertical="center" shrinkToFit="1"/>
    </xf>
    <xf numFmtId="179" fontId="5" fillId="2" borderId="42" xfId="1" applyNumberFormat="1" applyFont="1" applyFill="1" applyBorder="1" applyAlignment="1">
      <alignment horizontal="center" vertical="center" shrinkToFit="1"/>
    </xf>
    <xf numFmtId="179" fontId="5" fillId="2" borderId="31" xfId="1" applyNumberFormat="1" applyFont="1" applyFill="1" applyBorder="1" applyAlignment="1">
      <alignment horizontal="center" vertical="center" shrinkToFit="1"/>
    </xf>
    <xf numFmtId="179" fontId="5" fillId="2" borderId="49" xfId="1" applyNumberFormat="1" applyFont="1" applyFill="1" applyBorder="1" applyAlignment="1">
      <alignment horizontal="center" vertical="center" shrinkToFit="1"/>
    </xf>
    <xf numFmtId="0" fontId="10" fillId="7" borderId="40" xfId="0" applyFont="1" applyFill="1" applyBorder="1" applyAlignment="1">
      <alignment horizontal="center" vertical="center"/>
    </xf>
    <xf numFmtId="179" fontId="5" fillId="6" borderId="42" xfId="1" applyNumberFormat="1" applyFont="1" applyFill="1" applyBorder="1" applyAlignment="1">
      <alignment horizontal="center" vertical="center" shrinkToFit="1"/>
    </xf>
    <xf numFmtId="179" fontId="5" fillId="6" borderId="31" xfId="1" applyNumberFormat="1" applyFont="1" applyFill="1" applyBorder="1" applyAlignment="1">
      <alignment horizontal="center" vertical="center" shrinkToFit="1"/>
    </xf>
    <xf numFmtId="179" fontId="5" fillId="6" borderId="49" xfId="1" applyNumberFormat="1" applyFont="1" applyFill="1" applyBorder="1" applyAlignment="1">
      <alignment horizontal="center" vertical="center" shrinkToFit="1"/>
    </xf>
    <xf numFmtId="0" fontId="28" fillId="7" borderId="40" xfId="0" applyFont="1" applyFill="1" applyBorder="1" applyAlignment="1">
      <alignment horizontal="center" vertical="center"/>
    </xf>
    <xf numFmtId="0" fontId="28" fillId="7" borderId="5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 wrapText="1" shrinkToFit="1"/>
    </xf>
    <xf numFmtId="179" fontId="0" fillId="0" borderId="0" xfId="0" applyNumberFormat="1" applyAlignment="1">
      <alignment horizontal="center"/>
    </xf>
    <xf numFmtId="179" fontId="18" fillId="6" borderId="0" xfId="0" applyNumberFormat="1" applyFont="1" applyFill="1" applyAlignment="1">
      <alignment horizontal="center" vertical="center" wrapText="1"/>
    </xf>
    <xf numFmtId="179" fontId="18" fillId="6" borderId="0" xfId="0" applyNumberFormat="1" applyFont="1" applyFill="1" applyAlignment="1">
      <alignment horizontal="center" vertical="center"/>
    </xf>
    <xf numFmtId="179" fontId="18" fillId="2" borderId="0" xfId="0" applyNumberFormat="1" applyFont="1" applyFill="1" applyAlignment="1">
      <alignment horizontal="center" vertical="center" wrapText="1"/>
    </xf>
    <xf numFmtId="179" fontId="18" fillId="2" borderId="0" xfId="0" applyNumberFormat="1" applyFont="1" applyFill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179" fontId="5" fillId="6" borderId="38" xfId="1" applyNumberFormat="1" applyFont="1" applyFill="1" applyBorder="1" applyAlignment="1">
      <alignment horizontal="center" vertical="center" shrinkToFit="1"/>
    </xf>
    <xf numFmtId="179" fontId="5" fillId="6" borderId="39" xfId="1" applyNumberFormat="1" applyFont="1" applyFill="1" applyBorder="1" applyAlignment="1">
      <alignment horizontal="center" vertical="center" shrinkToFit="1"/>
    </xf>
    <xf numFmtId="179" fontId="5" fillId="6" borderId="33" xfId="1" applyNumberFormat="1" applyFont="1" applyFill="1" applyBorder="1" applyAlignment="1">
      <alignment horizontal="left" vertical="center" shrinkToFit="1"/>
    </xf>
    <xf numFmtId="179" fontId="5" fillId="6" borderId="45" xfId="1" applyNumberFormat="1" applyFont="1" applyFill="1" applyBorder="1" applyAlignment="1">
      <alignment horizontal="left" vertical="center" shrinkToFit="1"/>
    </xf>
    <xf numFmtId="179" fontId="5" fillId="6" borderId="34" xfId="1" applyNumberFormat="1" applyFont="1" applyFill="1" applyBorder="1" applyAlignment="1">
      <alignment horizontal="left" vertical="center" shrinkToFit="1"/>
    </xf>
    <xf numFmtId="179" fontId="5" fillId="2" borderId="33" xfId="1" applyNumberFormat="1" applyFont="1" applyFill="1" applyBorder="1" applyAlignment="1">
      <alignment horizontal="left" vertical="center" shrinkToFit="1"/>
    </xf>
    <xf numFmtId="179" fontId="5" fillId="2" borderId="45" xfId="1" applyNumberFormat="1" applyFont="1" applyFill="1" applyBorder="1" applyAlignment="1">
      <alignment horizontal="left" vertical="center" shrinkToFit="1"/>
    </xf>
    <xf numFmtId="179" fontId="5" fillId="2" borderId="34" xfId="1" applyNumberFormat="1" applyFont="1" applyFill="1" applyBorder="1" applyAlignment="1">
      <alignment horizontal="left" vertical="center" shrinkToFit="1"/>
    </xf>
    <xf numFmtId="179" fontId="5" fillId="2" borderId="38" xfId="1" applyNumberFormat="1" applyFont="1" applyFill="1" applyBorder="1" applyAlignment="1">
      <alignment horizontal="center" vertical="center" shrinkToFit="1"/>
    </xf>
    <xf numFmtId="179" fontId="5" fillId="2" borderId="39" xfId="1" applyNumberFormat="1" applyFont="1" applyFill="1" applyBorder="1" applyAlignment="1">
      <alignment horizontal="center" vertical="center" shrinkToFit="1"/>
    </xf>
    <xf numFmtId="179" fontId="19" fillId="7" borderId="40" xfId="0" applyNumberFormat="1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24" xfId="0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9" fontId="18" fillId="6" borderId="1" xfId="0" applyNumberFormat="1" applyFont="1" applyFill="1" applyBorder="1" applyAlignment="1">
      <alignment horizontal="center" vertical="center" wrapText="1"/>
    </xf>
    <xf numFmtId="179" fontId="18" fillId="6" borderId="1" xfId="0" applyNumberFormat="1" applyFont="1" applyFill="1" applyBorder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5" xfId="0" applyBorder="1" applyAlignment="1">
      <alignment horizontal="center"/>
    </xf>
    <xf numFmtId="0" fontId="22" fillId="4" borderId="62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86" xfId="0" applyFont="1" applyFill="1" applyBorder="1" applyAlignment="1">
      <alignment horizontal="center" vertical="center"/>
    </xf>
    <xf numFmtId="38" fontId="21" fillId="4" borderId="52" xfId="1" applyFont="1" applyFill="1" applyBorder="1" applyAlignment="1">
      <alignment horizontal="center" vertical="center" shrinkToFit="1"/>
    </xf>
    <xf numFmtId="38" fontId="21" fillId="4" borderId="41" xfId="1" applyFont="1" applyFill="1" applyBorder="1" applyAlignment="1">
      <alignment horizontal="center" vertical="center" shrinkToFit="1"/>
    </xf>
    <xf numFmtId="38" fontId="21" fillId="4" borderId="64" xfId="1" applyFont="1" applyFill="1" applyBorder="1" applyAlignment="1">
      <alignment horizontal="center" vertical="center" shrinkToFit="1"/>
    </xf>
    <xf numFmtId="38" fontId="21" fillId="4" borderId="65" xfId="1" applyFont="1" applyFill="1" applyBorder="1" applyAlignment="1">
      <alignment horizontal="center" vertical="center" shrinkToFit="1"/>
    </xf>
    <xf numFmtId="38" fontId="24" fillId="0" borderId="56" xfId="0" applyNumberFormat="1" applyFont="1" applyBorder="1" applyAlignment="1">
      <alignment horizontal="center" vertical="center"/>
    </xf>
    <xf numFmtId="38" fontId="24" fillId="0" borderId="66" xfId="0" applyNumberFormat="1" applyFont="1" applyBorder="1" applyAlignment="1">
      <alignment horizontal="center" vertical="center"/>
    </xf>
    <xf numFmtId="176" fontId="16" fillId="0" borderId="56" xfId="0" applyNumberFormat="1" applyFont="1" applyBorder="1" applyAlignment="1">
      <alignment horizontal="center" vertical="center" shrinkToFit="1"/>
    </xf>
    <xf numFmtId="176" fontId="16" fillId="0" borderId="66" xfId="0" applyNumberFormat="1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06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179" fontId="0" fillId="0" borderId="72" xfId="0" applyNumberFormat="1" applyBorder="1" applyAlignment="1">
      <alignment horizontal="center"/>
    </xf>
    <xf numFmtId="179" fontId="0" fillId="0" borderId="73" xfId="0" applyNumberFormat="1" applyBorder="1" applyAlignment="1">
      <alignment horizontal="center"/>
    </xf>
    <xf numFmtId="179" fontId="0" fillId="0" borderId="74" xfId="0" applyNumberFormat="1" applyBorder="1" applyAlignment="1">
      <alignment horizontal="center"/>
    </xf>
    <xf numFmtId="179" fontId="0" fillId="0" borderId="76" xfId="0" applyNumberFormat="1" applyBorder="1" applyAlignment="1">
      <alignment horizontal="center"/>
    </xf>
    <xf numFmtId="184" fontId="22" fillId="4" borderId="116" xfId="0" applyNumberFormat="1" applyFont="1" applyFill="1" applyBorder="1" applyAlignment="1">
      <alignment horizontal="center" vertical="center"/>
    </xf>
    <xf numFmtId="184" fontId="22" fillId="4" borderId="117" xfId="0" applyNumberFormat="1" applyFont="1" applyFill="1" applyBorder="1" applyAlignment="1">
      <alignment horizontal="center" vertical="center"/>
    </xf>
    <xf numFmtId="183" fontId="21" fillId="4" borderId="52" xfId="1" applyNumberFormat="1" applyFont="1" applyFill="1" applyBorder="1" applyAlignment="1">
      <alignment horizontal="center" vertical="center" shrinkToFit="1"/>
    </xf>
    <xf numFmtId="183" fontId="21" fillId="4" borderId="41" xfId="1" applyNumberFormat="1" applyFont="1" applyFill="1" applyBorder="1" applyAlignment="1">
      <alignment horizontal="center" vertical="center" shrinkToFit="1"/>
    </xf>
    <xf numFmtId="183" fontId="21" fillId="4" borderId="64" xfId="1" applyNumberFormat="1" applyFont="1" applyFill="1" applyBorder="1" applyAlignment="1">
      <alignment horizontal="center" vertical="center" shrinkToFit="1"/>
    </xf>
    <xf numFmtId="183" fontId="21" fillId="4" borderId="65" xfId="1" applyNumberFormat="1" applyFont="1" applyFill="1" applyBorder="1" applyAlignment="1">
      <alignment horizontal="center" vertical="center" shrinkToFit="1"/>
    </xf>
    <xf numFmtId="183" fontId="24" fillId="0" borderId="56" xfId="0" applyNumberFormat="1" applyFont="1" applyBorder="1" applyAlignment="1">
      <alignment horizontal="center" vertical="center"/>
    </xf>
    <xf numFmtId="183" fontId="24" fillId="0" borderId="66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left" vertical="center" shrinkToFit="1"/>
    </xf>
    <xf numFmtId="38" fontId="5" fillId="2" borderId="45" xfId="1" applyFont="1" applyFill="1" applyBorder="1" applyAlignment="1">
      <alignment horizontal="left" vertical="center" shrinkToFit="1"/>
    </xf>
    <xf numFmtId="38" fontId="5" fillId="2" borderId="34" xfId="1" applyFont="1" applyFill="1" applyBorder="1" applyAlignment="1">
      <alignment horizontal="left" vertical="center" shrinkToFit="1"/>
    </xf>
    <xf numFmtId="0" fontId="19" fillId="7" borderId="40" xfId="0" applyFont="1" applyFill="1" applyBorder="1" applyAlignment="1">
      <alignment horizontal="center" vertical="center"/>
    </xf>
    <xf numFmtId="38" fontId="5" fillId="6" borderId="33" xfId="1" applyFont="1" applyFill="1" applyBorder="1" applyAlignment="1">
      <alignment horizontal="left" vertical="center" shrinkToFit="1"/>
    </xf>
    <xf numFmtId="38" fontId="5" fillId="6" borderId="45" xfId="1" applyFont="1" applyFill="1" applyBorder="1" applyAlignment="1">
      <alignment horizontal="left" vertical="center" shrinkToFit="1"/>
    </xf>
    <xf numFmtId="38" fontId="5" fillId="6" borderId="34" xfId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7" borderId="0" xfId="3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 vertical="center" shrinkToFit="1"/>
      <protection locked="0"/>
    </xf>
    <xf numFmtId="179" fontId="5" fillId="7" borderId="0" xfId="0" applyNumberFormat="1" applyFont="1" applyFill="1" applyAlignment="1" applyProtection="1">
      <alignment horizontal="center" vertical="center" shrinkToFit="1"/>
      <protection locked="0"/>
    </xf>
    <xf numFmtId="182" fontId="5" fillId="7" borderId="0" xfId="0" applyNumberFormat="1" applyFont="1" applyFill="1" applyAlignment="1" applyProtection="1">
      <alignment horizontal="center" vertical="center" shrinkToFit="1"/>
      <protection locked="0"/>
    </xf>
    <xf numFmtId="177" fontId="5" fillId="7" borderId="0" xfId="0" applyNumberFormat="1" applyFont="1" applyFill="1" applyAlignment="1">
      <alignment horizontal="center" vertical="center" shrinkToFit="1"/>
    </xf>
    <xf numFmtId="2" fontId="21" fillId="7" borderId="0" xfId="0" applyNumberFormat="1" applyFont="1" applyFill="1" applyAlignment="1">
      <alignment vertical="center" shrinkToFit="1"/>
    </xf>
    <xf numFmtId="38" fontId="21" fillId="7" borderId="0" xfId="1" applyFont="1" applyFill="1" applyBorder="1" applyAlignment="1">
      <alignment vertical="center" shrinkToFit="1"/>
    </xf>
    <xf numFmtId="0" fontId="25" fillId="7" borderId="0" xfId="0" applyFont="1" applyFill="1" applyAlignment="1">
      <alignment horizontal="center" vertical="center"/>
    </xf>
    <xf numFmtId="176" fontId="24" fillId="7" borderId="0" xfId="0" applyNumberFormat="1" applyFont="1" applyFill="1" applyAlignment="1">
      <alignment vertical="center" shrinkToFit="1"/>
    </xf>
    <xf numFmtId="9" fontId="5" fillId="7" borderId="0" xfId="3" applyFont="1" applyFill="1" applyBorder="1" applyAlignment="1" applyProtection="1">
      <alignment horizontal="center" vertical="center" shrinkToFit="1"/>
      <protection locked="0"/>
    </xf>
    <xf numFmtId="0" fontId="22" fillId="7" borderId="0" xfId="0" applyFont="1" applyFill="1" applyAlignment="1">
      <alignment vertical="center"/>
    </xf>
    <xf numFmtId="0" fontId="29" fillId="7" borderId="0" xfId="0" applyFont="1" applyFill="1" applyAlignment="1">
      <alignment horizontal="center" vertical="center"/>
    </xf>
  </cellXfs>
  <cellStyles count="4">
    <cellStyle name="パーセント" xfId="3" builtinId="5"/>
    <cellStyle name="桁区切り" xfId="1" builtinId="6"/>
    <cellStyle name="標準" xfId="0" builtinId="0"/>
    <cellStyle name="標準 2" xfId="2" xr:uid="{57575449-66B5-4A0A-B557-C2E2F091991A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11</xdr:col>
      <xdr:colOff>292894</xdr:colOff>
      <xdr:row>36</xdr:row>
      <xdr:rowOff>116518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273FC79-7508-4B5C-864C-6DFD627E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0"/>
          <a:ext cx="6143625" cy="8689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B9A3-E070-48DD-B5D6-557159A022C0}">
  <sheetPr codeName="Sheet7"/>
  <dimension ref="A1:AB21"/>
  <sheetViews>
    <sheetView workbookViewId="0">
      <selection activeCell="B10" sqref="B10:B11"/>
    </sheetView>
  </sheetViews>
  <sheetFormatPr defaultRowHeight="18.75"/>
  <cols>
    <col min="1" max="1" width="11" bestFit="1" customWidth="1"/>
    <col min="2" max="2" width="9" style="94" bestFit="1" customWidth="1"/>
    <col min="3" max="10" width="6.75" style="95" bestFit="1" customWidth="1"/>
    <col min="11" max="14" width="5.75" style="95" bestFit="1" customWidth="1"/>
    <col min="15" max="15" width="9" style="95"/>
    <col min="16" max="17" width="6.75" style="95" bestFit="1" customWidth="1"/>
    <col min="18" max="22" width="5.75" style="95" bestFit="1" customWidth="1"/>
    <col min="23" max="27" width="6.75" style="95" bestFit="1" customWidth="1"/>
    <col min="28" max="28" width="9" style="97"/>
  </cols>
  <sheetData>
    <row r="1" spans="1:28">
      <c r="C1" s="418" t="s">
        <v>59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 t="s">
        <v>60</v>
      </c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</row>
    <row r="2" spans="1:28">
      <c r="C2" s="95" t="s">
        <v>55</v>
      </c>
      <c r="D2" s="95" t="s">
        <v>44</v>
      </c>
      <c r="E2" s="95" t="s">
        <v>45</v>
      </c>
      <c r="F2" s="95" t="s">
        <v>46</v>
      </c>
      <c r="G2" s="95" t="s">
        <v>47</v>
      </c>
      <c r="H2" s="95" t="s">
        <v>48</v>
      </c>
      <c r="I2" s="95" t="s">
        <v>49</v>
      </c>
      <c r="J2" s="95" t="s">
        <v>50</v>
      </c>
      <c r="K2" s="95" t="s">
        <v>51</v>
      </c>
      <c r="L2" s="95" t="s">
        <v>52</v>
      </c>
      <c r="M2" s="95" t="s">
        <v>53</v>
      </c>
      <c r="N2" s="95" t="s">
        <v>54</v>
      </c>
      <c r="O2" s="419" t="s">
        <v>61</v>
      </c>
      <c r="P2" s="95" t="s">
        <v>55</v>
      </c>
      <c r="Q2" s="95" t="s">
        <v>44</v>
      </c>
      <c r="R2" s="95" t="s">
        <v>45</v>
      </c>
      <c r="S2" s="95" t="s">
        <v>46</v>
      </c>
      <c r="T2" s="95" t="s">
        <v>47</v>
      </c>
      <c r="U2" s="95" t="s">
        <v>48</v>
      </c>
      <c r="V2" s="95" t="s">
        <v>49</v>
      </c>
      <c r="W2" s="95" t="s">
        <v>50</v>
      </c>
      <c r="X2" s="95" t="s">
        <v>51</v>
      </c>
      <c r="Y2" s="95" t="s">
        <v>52</v>
      </c>
      <c r="Z2" s="95" t="s">
        <v>53</v>
      </c>
      <c r="AA2" s="95" t="s">
        <v>54</v>
      </c>
      <c r="AB2" s="421" t="s">
        <v>61</v>
      </c>
    </row>
    <row r="3" spans="1:28">
      <c r="A3" t="s">
        <v>56</v>
      </c>
      <c r="C3" s="96">
        <v>20</v>
      </c>
      <c r="D3" s="96">
        <v>20</v>
      </c>
      <c r="E3" s="96">
        <v>20</v>
      </c>
      <c r="F3" s="96">
        <v>0</v>
      </c>
      <c r="G3" s="96">
        <v>0</v>
      </c>
      <c r="H3" s="96">
        <v>0</v>
      </c>
      <c r="I3" s="96">
        <v>20</v>
      </c>
      <c r="J3" s="96">
        <v>20</v>
      </c>
      <c r="K3" s="96">
        <v>20</v>
      </c>
      <c r="L3" s="96">
        <v>20</v>
      </c>
      <c r="M3" s="96">
        <v>20</v>
      </c>
      <c r="N3" s="96">
        <v>20</v>
      </c>
      <c r="O3" s="420"/>
      <c r="P3" s="95">
        <f t="shared" ref="P3:AA3" si="0">C3</f>
        <v>20</v>
      </c>
      <c r="Q3" s="95">
        <f t="shared" si="0"/>
        <v>20</v>
      </c>
      <c r="R3" s="95">
        <f t="shared" si="0"/>
        <v>20</v>
      </c>
      <c r="S3" s="95">
        <f t="shared" si="0"/>
        <v>0</v>
      </c>
      <c r="T3" s="95">
        <f t="shared" si="0"/>
        <v>0</v>
      </c>
      <c r="U3" s="95">
        <f t="shared" si="0"/>
        <v>0</v>
      </c>
      <c r="V3" s="95">
        <f t="shared" si="0"/>
        <v>20</v>
      </c>
      <c r="W3" s="95">
        <f t="shared" si="0"/>
        <v>20</v>
      </c>
      <c r="X3" s="95">
        <f t="shared" si="0"/>
        <v>20</v>
      </c>
      <c r="Y3" s="95">
        <f t="shared" si="0"/>
        <v>20</v>
      </c>
      <c r="Z3" s="95">
        <f t="shared" si="0"/>
        <v>20</v>
      </c>
      <c r="AA3" s="95">
        <f t="shared" si="0"/>
        <v>20</v>
      </c>
      <c r="AB3" s="422"/>
    </row>
    <row r="4" spans="1:28">
      <c r="A4" t="s">
        <v>58</v>
      </c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20"/>
      <c r="P4" s="99">
        <v>15.1</v>
      </c>
      <c r="Q4" s="99">
        <v>8.1999999999999993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20.3</v>
      </c>
      <c r="X4" s="99">
        <v>32.799999999999997</v>
      </c>
      <c r="Y4" s="99">
        <v>45.8</v>
      </c>
      <c r="Z4" s="99">
        <v>46.3</v>
      </c>
      <c r="AA4" s="99">
        <v>25.4</v>
      </c>
      <c r="AB4" s="422"/>
    </row>
    <row r="5" spans="1:28">
      <c r="A5" t="s">
        <v>57</v>
      </c>
      <c r="B5" s="94" t="e">
        <f>#REF!</f>
        <v>#REF!</v>
      </c>
      <c r="C5" s="101">
        <f>C$3*'EHP(定格)削減効果計算書（空調）'!$D7*'EHP(定格)削減効果計算書（空調）'!$E7*'EHP(定格)削減効果計算書（空調）'!$F7*C$4*0.01</f>
        <v>2.56</v>
      </c>
      <c r="D5" s="101">
        <f>D$3*'EHP(定格)削減効果計算書（空調）'!$D7*'EHP(定格)削減効果計算書（空調）'!$E7*'EHP(定格)削減効果計算書（空調）'!$F7*D$4*0.01</f>
        <v>4.58</v>
      </c>
      <c r="E5" s="101">
        <f>E$3*'EHP(定格)削減効果計算書（空調）'!$D7*'EHP(定格)削減効果計算書（空調）'!$E7*'EHP(定格)削減効果計算書（空調）'!$F7*E$4*0.01</f>
        <v>6.86</v>
      </c>
      <c r="F5" s="101">
        <f>F$3*'EHP(定格)削減効果計算書（空調）'!$D7*'EHP(定格)削減効果計算書（空調）'!$E7*'EHP(定格)削減効果計算書（空調）'!$F7*F$4*0.01</f>
        <v>0</v>
      </c>
      <c r="G5" s="101">
        <f>G$3*'EHP(定格)削減効果計算書（空調）'!$D7*'EHP(定格)削減効果計算書（空調）'!$E7*'EHP(定格)削減効果計算書（空調）'!$F7*G$4*0.01</f>
        <v>0</v>
      </c>
      <c r="H5" s="101">
        <f>H$3*'EHP(定格)削減効果計算書（空調）'!$D7*'EHP(定格)削減効果計算書（空調）'!$E7*'EHP(定格)削減効果計算書（空調）'!$F7*H$4*0.01</f>
        <v>0</v>
      </c>
      <c r="I5" s="101">
        <f>I$3*'EHP(定格)削減効果計算書（空調）'!$D7*'EHP(定格)削減効果計算書（空調）'!$E7*'EHP(定格)削減効果計算書（空調）'!$F7*I$4*0.01</f>
        <v>4.28</v>
      </c>
      <c r="J5" s="101">
        <f>J$3*'EHP(定格)削減効果計算書（空調）'!$D7*'EHP(定格)削減効果計算書（空調）'!$E7*'EHP(定格)削減効果計算書（空調）'!$F7*J$4*0.01</f>
        <v>1.84</v>
      </c>
      <c r="K5" s="101">
        <f>K$3*'EHP(定格)削減効果計算書（空調）'!$D7*'EHP(定格)削減効果計算書（空調）'!$E7*'EHP(定格)削減効果計算書（空調）'!$F7*K$4*0.01</f>
        <v>0</v>
      </c>
      <c r="L5" s="101">
        <f>L$3*'EHP(定格)削減効果計算書（空調）'!$D7*'EHP(定格)削減効果計算書（空調）'!$E7*'EHP(定格)削減効果計算書（空調）'!$F7*L$4*0.01</f>
        <v>0</v>
      </c>
      <c r="M5" s="101">
        <f>M$3*'EHP(定格)削減効果計算書（空調）'!$D7*'EHP(定格)削減効果計算書（空調）'!$E7*'EHP(定格)削減効果計算書（空調）'!$F7*M$4*0.01</f>
        <v>0</v>
      </c>
      <c r="N5" s="101">
        <f>N$3*'EHP(定格)削減効果計算書（空調）'!$D7*'EHP(定格)削減効果計算書（空調）'!$E7*'EHP(定格)削減効果計算書（空調）'!$F7*N$4*0.01</f>
        <v>0</v>
      </c>
      <c r="O5" s="101">
        <f>SUM(C5:N5)</f>
        <v>20.12</v>
      </c>
      <c r="P5" s="100">
        <f>P$3*'EHP(定格)削減効果計算書（空調）'!$D7*'EHP(定格)削減効果計算書（空調）'!$E7*'EHP(定格)削減効果計算書（空調）'!$I7*P$4*0.01</f>
        <v>9.06</v>
      </c>
      <c r="Q5" s="100">
        <f>Q$3*'EHP(定格)削減効果計算書（空調）'!$D7*'EHP(定格)削減効果計算書（空調）'!$E7*'EHP(定格)削減効果計算書（空調）'!$I7*Q$4*0.01</f>
        <v>4.92</v>
      </c>
      <c r="R5" s="100">
        <f>R$3*'EHP(定格)削減効果計算書（空調）'!$D7*'EHP(定格)削減効果計算書（空調）'!$E7*'EHP(定格)削減効果計算書（空調）'!$I7*R$4*0.01</f>
        <v>0</v>
      </c>
      <c r="S5" s="100">
        <f>S$3*'EHP(定格)削減効果計算書（空調）'!$D7*'EHP(定格)削減効果計算書（空調）'!$E7*'EHP(定格)削減効果計算書（空調）'!$I7*S$4*0.01</f>
        <v>0</v>
      </c>
      <c r="T5" s="100">
        <f>T$3*'EHP(定格)削減効果計算書（空調）'!$D7*'EHP(定格)削減効果計算書（空調）'!$E7*'EHP(定格)削減効果計算書（空調）'!$I7*T$4*0.01</f>
        <v>0</v>
      </c>
      <c r="U5" s="100">
        <f>U$3*'EHP(定格)削減効果計算書（空調）'!$D7*'EHP(定格)削減効果計算書（空調）'!$E7*'EHP(定格)削減効果計算書（空調）'!$I7*U$4*0.01</f>
        <v>0</v>
      </c>
      <c r="V5" s="100">
        <f>V$3*'EHP(定格)削減効果計算書（空調）'!$D7*'EHP(定格)削減効果計算書（空調）'!$E7*'EHP(定格)削減効果計算書（空調）'!$I7*V$4*0.01</f>
        <v>0</v>
      </c>
      <c r="W5" s="100">
        <f>W$3*'EHP(定格)削減効果計算書（空調）'!$D7*'EHP(定格)削減効果計算書（空調）'!$E7*'EHP(定格)削減効果計算書（空調）'!$I7*W$4*0.01</f>
        <v>12.18</v>
      </c>
      <c r="X5" s="100">
        <f>X$3*'EHP(定格)削減効果計算書（空調）'!$D7*'EHP(定格)削減効果計算書（空調）'!$E7*'EHP(定格)削減効果計算書（空調）'!$I7*X$4*0.01</f>
        <v>19.68</v>
      </c>
      <c r="Y5" s="100">
        <f>Y$3*'EHP(定格)削減効果計算書（空調）'!$D7*'EHP(定格)削減効果計算書（空調）'!$E7*'EHP(定格)削減効果計算書（空調）'!$I7*Y$4*0.01</f>
        <v>27.48</v>
      </c>
      <c r="Z5" s="100">
        <f>Z$3*'EHP(定格)削減効果計算書（空調）'!$D7*'EHP(定格)削減効果計算書（空調）'!$E7*'EHP(定格)削減効果計算書（空調）'!$I7*Z$4*0.01</f>
        <v>27.78</v>
      </c>
      <c r="AA5" s="100">
        <f>AA$3*'EHP(定格)削減効果計算書（空調）'!$D7*'EHP(定格)削減効果計算書（空調）'!$E7*'EHP(定格)削減効果計算書（空調）'!$I7*AA$4*0.01</f>
        <v>15.24</v>
      </c>
      <c r="AB5" s="100">
        <f>SUM(P5:AA5)</f>
        <v>116.34</v>
      </c>
    </row>
    <row r="6" spans="1:28">
      <c r="B6" s="94" t="e">
        <f>#REF!</f>
        <v>#REF!</v>
      </c>
      <c r="C6" s="101">
        <f>C$3*'EHP(定格)削減効果計算書（空調）'!$D8*'EHP(定格)削減効果計算書（空調）'!$E8*'EHP(定格)削減効果計算書（空調）'!$F8*C$4*0.01</f>
        <v>20.48</v>
      </c>
      <c r="D6" s="101">
        <f>D$3*'EHP(定格)削減効果計算書（空調）'!$D8*'EHP(定格)削減効果計算書（空調）'!$E8*'EHP(定格)削減効果計算書（空調）'!$F8*D$4*0.01</f>
        <v>36.64</v>
      </c>
      <c r="E6" s="101">
        <f>E$3*'EHP(定格)削減効果計算書（空調）'!$D8*'EHP(定格)削減効果計算書（空調）'!$E8*'EHP(定格)削減効果計算書（空調）'!$F8*E$4*0.01</f>
        <v>54.88</v>
      </c>
      <c r="F6" s="101">
        <f>F$3*'EHP(定格)削減効果計算書（空調）'!$D8*'EHP(定格)削減効果計算書（空調）'!$E8*'EHP(定格)削減効果計算書（空調）'!$F8*F$4*0.01</f>
        <v>0</v>
      </c>
      <c r="G6" s="101">
        <f>G$3*'EHP(定格)削減効果計算書（空調）'!$D8*'EHP(定格)削減効果計算書（空調）'!$E8*'EHP(定格)削減効果計算書（空調）'!$F8*G$4*0.01</f>
        <v>0</v>
      </c>
      <c r="H6" s="101">
        <f>H$3*'EHP(定格)削減効果計算書（空調）'!$D8*'EHP(定格)削減効果計算書（空調）'!$E8*'EHP(定格)削減効果計算書（空調）'!$F8*H$4*0.01</f>
        <v>0</v>
      </c>
      <c r="I6" s="101">
        <f>I$3*'EHP(定格)削減効果計算書（空調）'!$D8*'EHP(定格)削減効果計算書（空調）'!$E8*'EHP(定格)削減効果計算書（空調）'!$F8*I$4*0.01</f>
        <v>34.24</v>
      </c>
      <c r="J6" s="101">
        <f>J$3*'EHP(定格)削減効果計算書（空調）'!$D8*'EHP(定格)削減効果計算書（空調）'!$E8*'EHP(定格)削減効果計算書（空調）'!$F8*J$4*0.01</f>
        <v>14.72</v>
      </c>
      <c r="K6" s="101">
        <f>K$3*'EHP(定格)削減効果計算書（空調）'!$D8*'EHP(定格)削減効果計算書（空調）'!$E8*'EHP(定格)削減効果計算書（空調）'!$F8*K$4*0.01</f>
        <v>0</v>
      </c>
      <c r="L6" s="101">
        <f>L$3*'EHP(定格)削減効果計算書（空調）'!$D8*'EHP(定格)削減効果計算書（空調）'!$E8*'EHP(定格)削減効果計算書（空調）'!$F8*L$4*0.01</f>
        <v>0</v>
      </c>
      <c r="M6" s="101">
        <f>M$3*'EHP(定格)削減効果計算書（空調）'!$D8*'EHP(定格)削減効果計算書（空調）'!$E8*'EHP(定格)削減効果計算書（空調）'!$F8*M$4*0.01</f>
        <v>0</v>
      </c>
      <c r="N6" s="101">
        <f>N$3*'EHP(定格)削減効果計算書（空調）'!$D8*'EHP(定格)削減効果計算書（空調）'!$E8*'EHP(定格)削減効果計算書（空調）'!$F8*N$4*0.01</f>
        <v>0</v>
      </c>
      <c r="O6" s="101">
        <f>SUM(C6:N6)</f>
        <v>160.96</v>
      </c>
      <c r="P6" s="100">
        <f>P$3*'EHP(定格)削減効果計算書（空調）'!$D8*'EHP(定格)削減効果計算書（空調）'!$E8*'EHP(定格)削減効果計算書（空調）'!$I8*P$4*0.01</f>
        <v>72.48</v>
      </c>
      <c r="Q6" s="100">
        <f>Q$3*'EHP(定格)削減効果計算書（空調）'!$D8*'EHP(定格)削減効果計算書（空調）'!$E8*'EHP(定格)削減効果計算書（空調）'!$I8*Q$4*0.01</f>
        <v>39.36</v>
      </c>
      <c r="R6" s="100">
        <f>R$3*'EHP(定格)削減効果計算書（空調）'!$D8*'EHP(定格)削減効果計算書（空調）'!$E8*'EHP(定格)削減効果計算書（空調）'!$I8*R$4*0.01</f>
        <v>0</v>
      </c>
      <c r="S6" s="100">
        <f>S$3*'EHP(定格)削減効果計算書（空調）'!$D8*'EHP(定格)削減効果計算書（空調）'!$E8*'EHP(定格)削減効果計算書（空調）'!$I8*S$4*0.01</f>
        <v>0</v>
      </c>
      <c r="T6" s="100">
        <f>T$3*'EHP(定格)削減効果計算書（空調）'!$D8*'EHP(定格)削減効果計算書（空調）'!$E8*'EHP(定格)削減効果計算書（空調）'!$I8*T$4*0.01</f>
        <v>0</v>
      </c>
      <c r="U6" s="100">
        <f>U$3*'EHP(定格)削減効果計算書（空調）'!$D8*'EHP(定格)削減効果計算書（空調）'!$E8*'EHP(定格)削減効果計算書（空調）'!$I8*U$4*0.01</f>
        <v>0</v>
      </c>
      <c r="V6" s="100">
        <f>V$3*'EHP(定格)削減効果計算書（空調）'!$D8*'EHP(定格)削減効果計算書（空調）'!$E8*'EHP(定格)削減効果計算書（空調）'!$I8*V$4*0.01</f>
        <v>0</v>
      </c>
      <c r="W6" s="100">
        <f>W$3*'EHP(定格)削減効果計算書（空調）'!$D8*'EHP(定格)削減効果計算書（空調）'!$E8*'EHP(定格)削減効果計算書（空調）'!$I8*W$4*0.01</f>
        <v>97.44</v>
      </c>
      <c r="X6" s="100">
        <f>X$3*'EHP(定格)削減効果計算書（空調）'!$D8*'EHP(定格)削減効果計算書（空調）'!$E8*'EHP(定格)削減効果計算書（空調）'!$I8*X$4*0.01</f>
        <v>157.44</v>
      </c>
      <c r="Y6" s="100">
        <f>Y$3*'EHP(定格)削減効果計算書（空調）'!$D8*'EHP(定格)削減効果計算書（空調）'!$E8*'EHP(定格)削減効果計算書（空調）'!$I8*Y$4*0.01</f>
        <v>219.84</v>
      </c>
      <c r="Z6" s="100">
        <f>Z$3*'EHP(定格)削減効果計算書（空調）'!$D8*'EHP(定格)削減効果計算書（空調）'!$E8*'EHP(定格)削減効果計算書（空調）'!$I8*Z$4*0.01</f>
        <v>222.24</v>
      </c>
      <c r="AA6" s="100">
        <f>AA$3*'EHP(定格)削減効果計算書（空調）'!$D8*'EHP(定格)削減効果計算書（空調）'!$E8*'EHP(定格)削減効果計算書（空調）'!$I8*AA$4*0.01</f>
        <v>121.92</v>
      </c>
      <c r="AB6" s="100">
        <f>SUM(P6:AA6)</f>
        <v>930.72</v>
      </c>
    </row>
    <row r="7" spans="1:28">
      <c r="B7" s="94" t="e">
        <f>#REF!</f>
        <v>#REF!</v>
      </c>
      <c r="C7" s="101">
        <f>C$3*'EHP(定格)削減効果計算書（空調）'!$D9*'EHP(定格)削減効果計算書（空調）'!$E9*'EHP(定格)削減効果計算書（空調）'!$F9*C$4*0.01</f>
        <v>69.12</v>
      </c>
      <c r="D7" s="101">
        <f>D$3*'EHP(定格)削減効果計算書（空調）'!$D9*'EHP(定格)削減効果計算書（空調）'!$E9*'EHP(定格)削減効果計算書（空調）'!$F9*D$4*0.01</f>
        <v>123.66</v>
      </c>
      <c r="E7" s="101">
        <f>E$3*'EHP(定格)削減効果計算書（空調）'!$D9*'EHP(定格)削減効果計算書（空調）'!$E9*'EHP(定格)削減効果計算書（空調）'!$F9*E$4*0.01</f>
        <v>185.22</v>
      </c>
      <c r="F7" s="101">
        <f>F$3*'EHP(定格)削減効果計算書（空調）'!$D9*'EHP(定格)削減効果計算書（空調）'!$E9*'EHP(定格)削減効果計算書（空調）'!$F9*F$4*0.01</f>
        <v>0</v>
      </c>
      <c r="G7" s="101">
        <f>G$3*'EHP(定格)削減効果計算書（空調）'!$D9*'EHP(定格)削減効果計算書（空調）'!$E9*'EHP(定格)削減効果計算書（空調）'!$F9*G$4*0.01</f>
        <v>0</v>
      </c>
      <c r="H7" s="101">
        <f>H$3*'EHP(定格)削減効果計算書（空調）'!$D9*'EHP(定格)削減効果計算書（空調）'!$E9*'EHP(定格)削減効果計算書（空調）'!$F9*H$4*0.01</f>
        <v>0</v>
      </c>
      <c r="I7" s="101">
        <f>I$3*'EHP(定格)削減効果計算書（空調）'!$D9*'EHP(定格)削減効果計算書（空調）'!$E9*'EHP(定格)削減効果計算書（空調）'!$F9*I$4*0.01</f>
        <v>115.56</v>
      </c>
      <c r="J7" s="101">
        <f>J$3*'EHP(定格)削減効果計算書（空調）'!$D9*'EHP(定格)削減効果計算書（空調）'!$E9*'EHP(定格)削減効果計算書（空調）'!$F9*J$4*0.01</f>
        <v>49.68</v>
      </c>
      <c r="K7" s="101">
        <f>K$3*'EHP(定格)削減効果計算書（空調）'!$D9*'EHP(定格)削減効果計算書（空調）'!$E9*'EHP(定格)削減効果計算書（空調）'!$F9*K$4*0.01</f>
        <v>0</v>
      </c>
      <c r="L7" s="101">
        <f>L$3*'EHP(定格)削減効果計算書（空調）'!$D9*'EHP(定格)削減効果計算書（空調）'!$E9*'EHP(定格)削減効果計算書（空調）'!$F9*L$4*0.01</f>
        <v>0</v>
      </c>
      <c r="M7" s="101">
        <f>M$3*'EHP(定格)削減効果計算書（空調）'!$D9*'EHP(定格)削減効果計算書（空調）'!$E9*'EHP(定格)削減効果計算書（空調）'!$F9*M$4*0.01</f>
        <v>0</v>
      </c>
      <c r="N7" s="101">
        <f>N$3*'EHP(定格)削減効果計算書（空調）'!$D9*'EHP(定格)削減効果計算書（空調）'!$E9*'EHP(定格)削減効果計算書（空調）'!$F9*N$4*0.01</f>
        <v>0</v>
      </c>
      <c r="O7" s="101">
        <f t="shared" ref="O7:O21" si="1">SUM(C7:N7)</f>
        <v>543.24</v>
      </c>
      <c r="P7" s="100">
        <f>P$3*'EHP(定格)削減効果計算書（空調）'!$D9*'EHP(定格)削減効果計算書（空調）'!$E9*'EHP(定格)削減効果計算書（空調）'!$I9*P$4*0.01</f>
        <v>244.62</v>
      </c>
      <c r="Q7" s="100">
        <f>Q$3*'EHP(定格)削減効果計算書（空調）'!$D9*'EHP(定格)削減効果計算書（空調）'!$E9*'EHP(定格)削減効果計算書（空調）'!$I9*Q$4*0.01</f>
        <v>132.83999999999997</v>
      </c>
      <c r="R7" s="100">
        <f>R$3*'EHP(定格)削減効果計算書（空調）'!$D9*'EHP(定格)削減効果計算書（空調）'!$E9*'EHP(定格)削減効果計算書（空調）'!$I9*R$4*0.01</f>
        <v>0</v>
      </c>
      <c r="S7" s="100">
        <f>S$3*'EHP(定格)削減効果計算書（空調）'!$D9*'EHP(定格)削減効果計算書（空調）'!$E9*'EHP(定格)削減効果計算書（空調）'!$I9*S$4*0.01</f>
        <v>0</v>
      </c>
      <c r="T7" s="100">
        <f>T$3*'EHP(定格)削減効果計算書（空調）'!$D9*'EHP(定格)削減効果計算書（空調）'!$E9*'EHP(定格)削減効果計算書（空調）'!$I9*T$4*0.01</f>
        <v>0</v>
      </c>
      <c r="U7" s="100">
        <f>U$3*'EHP(定格)削減効果計算書（空調）'!$D9*'EHP(定格)削減効果計算書（空調）'!$E9*'EHP(定格)削減効果計算書（空調）'!$I9*U$4*0.01</f>
        <v>0</v>
      </c>
      <c r="V7" s="100">
        <f>V$3*'EHP(定格)削減効果計算書（空調）'!$D9*'EHP(定格)削減効果計算書（空調）'!$E9*'EHP(定格)削減効果計算書（空調）'!$I9*V$4*0.01</f>
        <v>0</v>
      </c>
      <c r="W7" s="100">
        <f>W$3*'EHP(定格)削減効果計算書（空調）'!$D9*'EHP(定格)削減効果計算書（空調）'!$E9*'EHP(定格)削減効果計算書（空調）'!$I9*W$4*0.01</f>
        <v>328.86</v>
      </c>
      <c r="X7" s="100">
        <f>X$3*'EHP(定格)削減効果計算書（空調）'!$D9*'EHP(定格)削減効果計算書（空調）'!$E9*'EHP(定格)削減効果計算書（空調）'!$I9*X$4*0.01</f>
        <v>531.3599999999999</v>
      </c>
      <c r="Y7" s="100">
        <f>Y$3*'EHP(定格)削減効果計算書（空調）'!$D9*'EHP(定格)削減効果計算書（空調）'!$E9*'EHP(定格)削減効果計算書（空調）'!$I9*Y$4*0.01</f>
        <v>741.96</v>
      </c>
      <c r="Z7" s="100">
        <f>Z$3*'EHP(定格)削減効果計算書（空調）'!$D9*'EHP(定格)削減効果計算書（空調）'!$E9*'EHP(定格)削減効果計算書（空調）'!$I9*Z$4*0.01</f>
        <v>750.06000000000006</v>
      </c>
      <c r="AA7" s="100">
        <f>AA$3*'EHP(定格)削減効果計算書（空調）'!$D9*'EHP(定格)削減効果計算書（空調）'!$E9*'EHP(定格)削減効果計算書（空調）'!$I9*AA$4*0.01</f>
        <v>411.48</v>
      </c>
      <c r="AB7" s="100">
        <f t="shared" ref="AB7:AB21" si="2">SUM(P7:AA7)</f>
        <v>3141.18</v>
      </c>
    </row>
    <row r="8" spans="1:28">
      <c r="B8" s="94" t="e">
        <f>#REF!</f>
        <v>#REF!</v>
      </c>
      <c r="C8" s="101">
        <f>C$3*'EHP(定格)削減効果計算書（空調）'!$D10*'EHP(定格)削減効果計算書（空調）'!$E10*'EHP(定格)削減効果計算書（空調）'!$F10*C$4*0.01</f>
        <v>163.84</v>
      </c>
      <c r="D8" s="101">
        <f>D$3*'EHP(定格)削減効果計算書（空調）'!$D10*'EHP(定格)削減効果計算書（空調）'!$E10*'EHP(定格)削減効果計算書（空調）'!$F10*D$4*0.01</f>
        <v>293.12</v>
      </c>
      <c r="E8" s="101">
        <f>E$3*'EHP(定格)削減効果計算書（空調）'!$D10*'EHP(定格)削減効果計算書（空調）'!$E10*'EHP(定格)削減効果計算書（空調）'!$F10*E$4*0.01</f>
        <v>439.04</v>
      </c>
      <c r="F8" s="101">
        <f>F$3*'EHP(定格)削減効果計算書（空調）'!$D10*'EHP(定格)削減効果計算書（空調）'!$E10*'EHP(定格)削減効果計算書（空調）'!$F10*F$4*0.01</f>
        <v>0</v>
      </c>
      <c r="G8" s="101">
        <f>G$3*'EHP(定格)削減効果計算書（空調）'!$D10*'EHP(定格)削減効果計算書（空調）'!$E10*'EHP(定格)削減効果計算書（空調）'!$F10*G$4*0.01</f>
        <v>0</v>
      </c>
      <c r="H8" s="101">
        <f>H$3*'EHP(定格)削減効果計算書（空調）'!$D10*'EHP(定格)削減効果計算書（空調）'!$E10*'EHP(定格)削減効果計算書（空調）'!$F10*H$4*0.01</f>
        <v>0</v>
      </c>
      <c r="I8" s="101">
        <f>I$3*'EHP(定格)削減効果計算書（空調）'!$D10*'EHP(定格)削減効果計算書（空調）'!$E10*'EHP(定格)削減効果計算書（空調）'!$F10*I$4*0.01</f>
        <v>273.92</v>
      </c>
      <c r="J8" s="101">
        <f>J$3*'EHP(定格)削減効果計算書（空調）'!$D10*'EHP(定格)削減効果計算書（空調）'!$E10*'EHP(定格)削減効果計算書（空調）'!$F10*J$4*0.01</f>
        <v>117.76</v>
      </c>
      <c r="K8" s="101">
        <f>K$3*'EHP(定格)削減効果計算書（空調）'!$D10*'EHP(定格)削減効果計算書（空調）'!$E10*'EHP(定格)削減効果計算書（空調）'!$F10*K$4*0.01</f>
        <v>0</v>
      </c>
      <c r="L8" s="101">
        <f>L$3*'EHP(定格)削減効果計算書（空調）'!$D10*'EHP(定格)削減効果計算書（空調）'!$E10*'EHP(定格)削減効果計算書（空調）'!$F10*L$4*0.01</f>
        <v>0</v>
      </c>
      <c r="M8" s="101">
        <f>M$3*'EHP(定格)削減効果計算書（空調）'!$D10*'EHP(定格)削減効果計算書（空調）'!$E10*'EHP(定格)削減効果計算書（空調）'!$F10*M$4*0.01</f>
        <v>0</v>
      </c>
      <c r="N8" s="101">
        <f>N$3*'EHP(定格)削減効果計算書（空調）'!$D10*'EHP(定格)削減効果計算書（空調）'!$E10*'EHP(定格)削減効果計算書（空調）'!$F10*N$4*0.01</f>
        <v>0</v>
      </c>
      <c r="O8" s="101">
        <f t="shared" si="1"/>
        <v>1287.68</v>
      </c>
      <c r="P8" s="100">
        <f>P$3*'EHP(定格)削減効果計算書（空調）'!$D10*'EHP(定格)削減効果計算書（空調）'!$E10*'EHP(定格)削減効果計算書（空調）'!$I10*P$4*0.01</f>
        <v>579.84</v>
      </c>
      <c r="Q8" s="100">
        <f>Q$3*'EHP(定格)削減効果計算書（空調）'!$D10*'EHP(定格)削減効果計算書（空調）'!$E10*'EHP(定格)削減効果計算書（空調）'!$I10*Q$4*0.01</f>
        <v>314.88</v>
      </c>
      <c r="R8" s="100">
        <f>R$3*'EHP(定格)削減効果計算書（空調）'!$D10*'EHP(定格)削減効果計算書（空調）'!$E10*'EHP(定格)削減効果計算書（空調）'!$I10*R$4*0.01</f>
        <v>0</v>
      </c>
      <c r="S8" s="100">
        <f>S$3*'EHP(定格)削減効果計算書（空調）'!$D10*'EHP(定格)削減効果計算書（空調）'!$E10*'EHP(定格)削減効果計算書（空調）'!$I10*S$4*0.01</f>
        <v>0</v>
      </c>
      <c r="T8" s="100">
        <f>T$3*'EHP(定格)削減効果計算書（空調）'!$D10*'EHP(定格)削減効果計算書（空調）'!$E10*'EHP(定格)削減効果計算書（空調）'!$I10*T$4*0.01</f>
        <v>0</v>
      </c>
      <c r="U8" s="100">
        <f>U$3*'EHP(定格)削減効果計算書（空調）'!$D10*'EHP(定格)削減効果計算書（空調）'!$E10*'EHP(定格)削減効果計算書（空調）'!$I10*U$4*0.01</f>
        <v>0</v>
      </c>
      <c r="V8" s="100">
        <f>V$3*'EHP(定格)削減効果計算書（空調）'!$D10*'EHP(定格)削減効果計算書（空調）'!$E10*'EHP(定格)削減効果計算書（空調）'!$I10*V$4*0.01</f>
        <v>0</v>
      </c>
      <c r="W8" s="100">
        <f>W$3*'EHP(定格)削減効果計算書（空調）'!$D10*'EHP(定格)削減効果計算書（空調）'!$E10*'EHP(定格)削減効果計算書（空調）'!$I10*W$4*0.01</f>
        <v>779.52</v>
      </c>
      <c r="X8" s="100">
        <f>X$3*'EHP(定格)削減効果計算書（空調）'!$D10*'EHP(定格)削減効果計算書（空調）'!$E10*'EHP(定格)削減効果計算書（空調）'!$I10*X$4*0.01</f>
        <v>1259.52</v>
      </c>
      <c r="Y8" s="100">
        <f>Y$3*'EHP(定格)削減効果計算書（空調）'!$D10*'EHP(定格)削減効果計算書（空調）'!$E10*'EHP(定格)削減効果計算書（空調）'!$I10*Y$4*0.01</f>
        <v>1758.72</v>
      </c>
      <c r="Z8" s="100">
        <f>Z$3*'EHP(定格)削減効果計算書（空調）'!$D10*'EHP(定格)削減効果計算書（空調）'!$E10*'EHP(定格)削減効果計算書（空調）'!$I10*Z$4*0.01</f>
        <v>1777.92</v>
      </c>
      <c r="AA8" s="100">
        <f>AA$3*'EHP(定格)削減効果計算書（空調）'!$D10*'EHP(定格)削減効果計算書（空調）'!$E10*'EHP(定格)削減効果計算書（空調）'!$I10*AA$4*0.01</f>
        <v>975.36</v>
      </c>
      <c r="AB8" s="100">
        <f t="shared" si="2"/>
        <v>7445.76</v>
      </c>
    </row>
    <row r="9" spans="1:28">
      <c r="B9" s="94" t="e">
        <f>#REF!</f>
        <v>#REF!</v>
      </c>
      <c r="C9" s="101">
        <f>C$3*'EHP(定格)削減効果計算書（空調）'!$D11*'EHP(定格)削減効果計算書（空調）'!$E11*'EHP(定格)削減効果計算書（空調）'!$F11*C$4*0.01</f>
        <v>320</v>
      </c>
      <c r="D9" s="101">
        <f>D$3*'EHP(定格)削減効果計算書（空調）'!$D11*'EHP(定格)削減効果計算書（空調）'!$E11*'EHP(定格)削減効果計算書（空調）'!$F11*D$4*0.01</f>
        <v>572.5</v>
      </c>
      <c r="E9" s="101">
        <f>E$3*'EHP(定格)削減効果計算書（空調）'!$D11*'EHP(定格)削減効果計算書（空調）'!$E11*'EHP(定格)削減効果計算書（空調）'!$F11*E$4*0.01</f>
        <v>857.5</v>
      </c>
      <c r="F9" s="101">
        <f>F$3*'EHP(定格)削減効果計算書（空調）'!$D11*'EHP(定格)削減効果計算書（空調）'!$E11*'EHP(定格)削減効果計算書（空調）'!$F11*F$4*0.01</f>
        <v>0</v>
      </c>
      <c r="G9" s="101">
        <f>G$3*'EHP(定格)削減効果計算書（空調）'!$D11*'EHP(定格)削減効果計算書（空調）'!$E11*'EHP(定格)削減効果計算書（空調）'!$F11*G$4*0.01</f>
        <v>0</v>
      </c>
      <c r="H9" s="101">
        <f>H$3*'EHP(定格)削減効果計算書（空調）'!$D11*'EHP(定格)削減効果計算書（空調）'!$E11*'EHP(定格)削減効果計算書（空調）'!$F11*H$4*0.01</f>
        <v>0</v>
      </c>
      <c r="I9" s="101">
        <f>I$3*'EHP(定格)削減効果計算書（空調）'!$D11*'EHP(定格)削減効果計算書（空調）'!$E11*'EHP(定格)削減効果計算書（空調）'!$F11*I$4*0.01</f>
        <v>535</v>
      </c>
      <c r="J9" s="101">
        <f>J$3*'EHP(定格)削減効果計算書（空調）'!$D11*'EHP(定格)削減効果計算書（空調）'!$E11*'EHP(定格)削減効果計算書（空調）'!$F11*J$4*0.01</f>
        <v>230</v>
      </c>
      <c r="K9" s="101">
        <f>K$3*'EHP(定格)削減効果計算書（空調）'!$D11*'EHP(定格)削減効果計算書（空調）'!$E11*'EHP(定格)削減効果計算書（空調）'!$F11*K$4*0.01</f>
        <v>0</v>
      </c>
      <c r="L9" s="101">
        <f>L$3*'EHP(定格)削減効果計算書（空調）'!$D11*'EHP(定格)削減効果計算書（空調）'!$E11*'EHP(定格)削減効果計算書（空調）'!$F11*L$4*0.01</f>
        <v>0</v>
      </c>
      <c r="M9" s="101">
        <f>M$3*'EHP(定格)削減効果計算書（空調）'!$D11*'EHP(定格)削減効果計算書（空調）'!$E11*'EHP(定格)削減効果計算書（空調）'!$F11*M$4*0.01</f>
        <v>0</v>
      </c>
      <c r="N9" s="101">
        <f>N$3*'EHP(定格)削減効果計算書（空調）'!$D11*'EHP(定格)削減効果計算書（空調）'!$E11*'EHP(定格)削減効果計算書（空調）'!$F11*N$4*0.01</f>
        <v>0</v>
      </c>
      <c r="O9" s="101">
        <f t="shared" si="1"/>
        <v>2515</v>
      </c>
      <c r="P9" s="100">
        <f>P$3*'EHP(定格)削減効果計算書（空調）'!$D11*'EHP(定格)削減効果計算書（空調）'!$E11*'EHP(定格)削減効果計算書（空調）'!$I11*P$4*0.01</f>
        <v>1132.5</v>
      </c>
      <c r="Q9" s="100">
        <f>Q$3*'EHP(定格)削減効果計算書（空調）'!$D11*'EHP(定格)削減効果計算書（空調）'!$E11*'EHP(定格)削減効果計算書（空調）'!$I11*Q$4*0.01</f>
        <v>614.99999999999989</v>
      </c>
      <c r="R9" s="100">
        <f>R$3*'EHP(定格)削減効果計算書（空調）'!$D11*'EHP(定格)削減効果計算書（空調）'!$E11*'EHP(定格)削減効果計算書（空調）'!$I11*R$4*0.01</f>
        <v>0</v>
      </c>
      <c r="S9" s="100">
        <f>S$3*'EHP(定格)削減効果計算書（空調）'!$D11*'EHP(定格)削減効果計算書（空調）'!$E11*'EHP(定格)削減効果計算書（空調）'!$I11*S$4*0.01</f>
        <v>0</v>
      </c>
      <c r="T9" s="100">
        <f>T$3*'EHP(定格)削減効果計算書（空調）'!$D11*'EHP(定格)削減効果計算書（空調）'!$E11*'EHP(定格)削減効果計算書（空調）'!$I11*T$4*0.01</f>
        <v>0</v>
      </c>
      <c r="U9" s="100">
        <f>U$3*'EHP(定格)削減効果計算書（空調）'!$D11*'EHP(定格)削減効果計算書（空調）'!$E11*'EHP(定格)削減効果計算書（空調）'!$I11*U$4*0.01</f>
        <v>0</v>
      </c>
      <c r="V9" s="100">
        <f>V$3*'EHP(定格)削減効果計算書（空調）'!$D11*'EHP(定格)削減効果計算書（空調）'!$E11*'EHP(定格)削減効果計算書（空調）'!$I11*V$4*0.01</f>
        <v>0</v>
      </c>
      <c r="W9" s="100">
        <f>W$3*'EHP(定格)削減効果計算書（空調）'!$D11*'EHP(定格)削減効果計算書（空調）'!$E11*'EHP(定格)削減効果計算書（空調）'!$I11*W$4*0.01</f>
        <v>1522.5</v>
      </c>
      <c r="X9" s="100">
        <f>X$3*'EHP(定格)削減効果計算書（空調）'!$D11*'EHP(定格)削減効果計算書（空調）'!$E11*'EHP(定格)削減効果計算書（空調）'!$I11*X$4*0.01</f>
        <v>2459.9999999999995</v>
      </c>
      <c r="Y9" s="100">
        <f>Y$3*'EHP(定格)削減効果計算書（空調）'!$D11*'EHP(定格)削減効果計算書（空調）'!$E11*'EHP(定格)削減効果計算書（空調）'!$I11*Y$4*0.01</f>
        <v>3435</v>
      </c>
      <c r="Z9" s="100">
        <f>Z$3*'EHP(定格)削減効果計算書（空調）'!$D11*'EHP(定格)削減効果計算書（空調）'!$E11*'EHP(定格)削減効果計算書（空調）'!$I11*Z$4*0.01</f>
        <v>3472.5</v>
      </c>
      <c r="AA9" s="100">
        <f>AA$3*'EHP(定格)削減効果計算書（空調）'!$D11*'EHP(定格)削減効果計算書（空調）'!$E11*'EHP(定格)削減効果計算書（空調）'!$I11*AA$4*0.01</f>
        <v>1905</v>
      </c>
      <c r="AB9" s="100">
        <f t="shared" si="2"/>
        <v>14542.5</v>
      </c>
    </row>
    <row r="10" spans="1:28">
      <c r="B10" s="94" t="e">
        <f>#REF!</f>
        <v>#REF!</v>
      </c>
      <c r="C10" s="101">
        <f>C$3*'EHP(定格)削減効果計算書（空調）'!$D12*'EHP(定格)削減効果計算書（空調）'!$E12*'EHP(定格)削減効果計算書（空調）'!$F12*C$4*0.01</f>
        <v>552.96</v>
      </c>
      <c r="D10" s="101">
        <f>D$3*'EHP(定格)削減効果計算書（空調）'!$D12*'EHP(定格)削減効果計算書（空調）'!$E12*'EHP(定格)削減効果計算書（空調）'!$F12*D$4*0.01</f>
        <v>989.28</v>
      </c>
      <c r="E10" s="101">
        <f>E$3*'EHP(定格)削減効果計算書（空調）'!$D12*'EHP(定格)削減効果計算書（空調）'!$E12*'EHP(定格)削減効果計算書（空調）'!$F12*E$4*0.01</f>
        <v>1481.76</v>
      </c>
      <c r="F10" s="101">
        <f>F$3*'EHP(定格)削減効果計算書（空調）'!$D12*'EHP(定格)削減効果計算書（空調）'!$E12*'EHP(定格)削減効果計算書（空調）'!$F12*F$4*0.01</f>
        <v>0</v>
      </c>
      <c r="G10" s="101">
        <f>G$3*'EHP(定格)削減効果計算書（空調）'!$D12*'EHP(定格)削減効果計算書（空調）'!$E12*'EHP(定格)削減効果計算書（空調）'!$F12*G$4*0.01</f>
        <v>0</v>
      </c>
      <c r="H10" s="101">
        <f>H$3*'EHP(定格)削減効果計算書（空調）'!$D12*'EHP(定格)削減効果計算書（空調）'!$E12*'EHP(定格)削減効果計算書（空調）'!$F12*H$4*0.01</f>
        <v>0</v>
      </c>
      <c r="I10" s="101">
        <f>I$3*'EHP(定格)削減効果計算書（空調）'!$D12*'EHP(定格)削減効果計算書（空調）'!$E12*'EHP(定格)削減効果計算書（空調）'!$F12*I$4*0.01</f>
        <v>924.48</v>
      </c>
      <c r="J10" s="101">
        <f>J$3*'EHP(定格)削減効果計算書（空調）'!$D12*'EHP(定格)削減効果計算書（空調）'!$E12*'EHP(定格)削減効果計算書（空調）'!$F12*J$4*0.01</f>
        <v>397.44</v>
      </c>
      <c r="K10" s="101">
        <f>K$3*'EHP(定格)削減効果計算書（空調）'!$D12*'EHP(定格)削減効果計算書（空調）'!$E12*'EHP(定格)削減効果計算書（空調）'!$F12*K$4*0.01</f>
        <v>0</v>
      </c>
      <c r="L10" s="101">
        <f>L$3*'EHP(定格)削減効果計算書（空調）'!$D12*'EHP(定格)削減効果計算書（空調）'!$E12*'EHP(定格)削減効果計算書（空調）'!$F12*L$4*0.01</f>
        <v>0</v>
      </c>
      <c r="M10" s="101">
        <f>M$3*'EHP(定格)削減効果計算書（空調）'!$D12*'EHP(定格)削減効果計算書（空調）'!$E12*'EHP(定格)削減効果計算書（空調）'!$F12*M$4*0.01</f>
        <v>0</v>
      </c>
      <c r="N10" s="101">
        <f>N$3*'EHP(定格)削減効果計算書（空調）'!$D12*'EHP(定格)削減効果計算書（空調）'!$E12*'EHP(定格)削減効果計算書（空調）'!$F12*N$4*0.01</f>
        <v>0</v>
      </c>
      <c r="O10" s="101">
        <f t="shared" si="1"/>
        <v>4345.92</v>
      </c>
      <c r="P10" s="100">
        <f>P$3*'EHP(定格)削減効果計算書（空調）'!$D12*'EHP(定格)削減効果計算書（空調）'!$E12*'EHP(定格)削減効果計算書（空調）'!$I12*P$4*0.01</f>
        <v>1956.96</v>
      </c>
      <c r="Q10" s="100">
        <f>Q$3*'EHP(定格)削減効果計算書（空調）'!$D12*'EHP(定格)削減効果計算書（空調）'!$E12*'EHP(定格)削減効果計算書（空調）'!$I12*Q$4*0.01</f>
        <v>1062.7199999999998</v>
      </c>
      <c r="R10" s="100">
        <f>R$3*'EHP(定格)削減効果計算書（空調）'!$D12*'EHP(定格)削減効果計算書（空調）'!$E12*'EHP(定格)削減効果計算書（空調）'!$I12*R$4*0.01</f>
        <v>0</v>
      </c>
      <c r="S10" s="100">
        <f>S$3*'EHP(定格)削減効果計算書（空調）'!$D12*'EHP(定格)削減効果計算書（空調）'!$E12*'EHP(定格)削減効果計算書（空調）'!$I12*S$4*0.01</f>
        <v>0</v>
      </c>
      <c r="T10" s="100">
        <f>T$3*'EHP(定格)削減効果計算書（空調）'!$D12*'EHP(定格)削減効果計算書（空調）'!$E12*'EHP(定格)削減効果計算書（空調）'!$I12*T$4*0.01</f>
        <v>0</v>
      </c>
      <c r="U10" s="100">
        <f>U$3*'EHP(定格)削減効果計算書（空調）'!$D12*'EHP(定格)削減効果計算書（空調）'!$E12*'EHP(定格)削減効果計算書（空調）'!$I12*U$4*0.01</f>
        <v>0</v>
      </c>
      <c r="V10" s="100">
        <f>V$3*'EHP(定格)削減効果計算書（空調）'!$D12*'EHP(定格)削減効果計算書（空調）'!$E12*'EHP(定格)削減効果計算書（空調）'!$I12*V$4*0.01</f>
        <v>0</v>
      </c>
      <c r="W10" s="100">
        <f>W$3*'EHP(定格)削減効果計算書（空調）'!$D12*'EHP(定格)削減効果計算書（空調）'!$E12*'EHP(定格)削減効果計算書（空調）'!$I12*W$4*0.01</f>
        <v>2630.88</v>
      </c>
      <c r="X10" s="100">
        <f>X$3*'EHP(定格)削減効果計算書（空調）'!$D12*'EHP(定格)削減効果計算書（空調）'!$E12*'EHP(定格)削減効果計算書（空調）'!$I12*X$4*0.01</f>
        <v>4250.8799999999992</v>
      </c>
      <c r="Y10" s="100">
        <f>Y$3*'EHP(定格)削減効果計算書（空調）'!$D12*'EHP(定格)削減効果計算書（空調）'!$E12*'EHP(定格)削減効果計算書（空調）'!$I12*Y$4*0.01</f>
        <v>5935.68</v>
      </c>
      <c r="Z10" s="100">
        <f>Z$3*'EHP(定格)削減効果計算書（空調）'!$D12*'EHP(定格)削減効果計算書（空調）'!$E12*'EHP(定格)削減効果計算書（空調）'!$I12*Z$4*0.01</f>
        <v>6000.4800000000005</v>
      </c>
      <c r="AA10" s="100">
        <f>AA$3*'EHP(定格)削減効果計算書（空調）'!$D12*'EHP(定格)削減効果計算書（空調）'!$E12*'EHP(定格)削減効果計算書（空調）'!$I12*AA$4*0.01</f>
        <v>3291.84</v>
      </c>
      <c r="AB10" s="100">
        <f t="shared" si="2"/>
        <v>25129.439999999999</v>
      </c>
    </row>
    <row r="11" spans="1:28">
      <c r="B11" s="94" t="e">
        <f>#REF!</f>
        <v>#REF!</v>
      </c>
      <c r="C11" s="101">
        <f>C$3*'EHP(定格)削減効果計算書（空調）'!$D13*'EHP(定格)削減効果計算書（空調）'!$E13*'EHP(定格)削減効果計算書（空調）'!$F13*C$4*0.01</f>
        <v>878.08</v>
      </c>
      <c r="D11" s="101">
        <f>D$3*'EHP(定格)削減効果計算書（空調）'!$D13*'EHP(定格)削減効果計算書（空調）'!$E13*'EHP(定格)削減効果計算書（空調）'!$F13*D$4*0.01</f>
        <v>1570.94</v>
      </c>
      <c r="E11" s="101">
        <f>E$3*'EHP(定格)削減効果計算書（空調）'!$D13*'EHP(定格)削減効果計算書（空調）'!$E13*'EHP(定格)削減効果計算書（空調）'!$F13*E$4*0.01</f>
        <v>2352.9799999999996</v>
      </c>
      <c r="F11" s="101">
        <f>F$3*'EHP(定格)削減効果計算書（空調）'!$D13*'EHP(定格)削減効果計算書（空調）'!$E13*'EHP(定格)削減効果計算書（空調）'!$F13*F$4*0.01</f>
        <v>0</v>
      </c>
      <c r="G11" s="101">
        <f>G$3*'EHP(定格)削減効果計算書（空調）'!$D13*'EHP(定格)削減効果計算書（空調）'!$E13*'EHP(定格)削減効果計算書（空調）'!$F13*G$4*0.01</f>
        <v>0</v>
      </c>
      <c r="H11" s="101">
        <f>H$3*'EHP(定格)削減効果計算書（空調）'!$D13*'EHP(定格)削減効果計算書（空調）'!$E13*'EHP(定格)削減効果計算書（空調）'!$F13*H$4*0.01</f>
        <v>0</v>
      </c>
      <c r="I11" s="101">
        <f>I$3*'EHP(定格)削減効果計算書（空調）'!$D13*'EHP(定格)削減効果計算書（空調）'!$E13*'EHP(定格)削減効果計算書（空調）'!$F13*I$4*0.01</f>
        <v>1468.04</v>
      </c>
      <c r="J11" s="101">
        <f>J$3*'EHP(定格)削減効果計算書（空調）'!$D13*'EHP(定格)削減効果計算書（空調）'!$E13*'EHP(定格)削減効果計算書（空調）'!$F13*J$4*0.01</f>
        <v>631.11999999999989</v>
      </c>
      <c r="K11" s="101">
        <f>K$3*'EHP(定格)削減効果計算書（空調）'!$D13*'EHP(定格)削減効果計算書（空調）'!$E13*'EHP(定格)削減効果計算書（空調）'!$F13*K$4*0.01</f>
        <v>0</v>
      </c>
      <c r="L11" s="101">
        <f>L$3*'EHP(定格)削減効果計算書（空調）'!$D13*'EHP(定格)削減効果計算書（空調）'!$E13*'EHP(定格)削減効果計算書（空調）'!$F13*L$4*0.01</f>
        <v>0</v>
      </c>
      <c r="M11" s="101">
        <f>M$3*'EHP(定格)削減効果計算書（空調）'!$D13*'EHP(定格)削減効果計算書（空調）'!$E13*'EHP(定格)削減効果計算書（空調）'!$F13*M$4*0.01</f>
        <v>0</v>
      </c>
      <c r="N11" s="101">
        <f>N$3*'EHP(定格)削減効果計算書（空調）'!$D13*'EHP(定格)削減効果計算書（空調）'!$E13*'EHP(定格)削減効果計算書（空調）'!$F13*N$4*0.01</f>
        <v>0</v>
      </c>
      <c r="O11" s="101">
        <f t="shared" si="1"/>
        <v>6901.16</v>
      </c>
      <c r="P11" s="100">
        <f>P$3*'EHP(定格)削減効果計算書（空調）'!$D13*'EHP(定格)削減効果計算書（空調）'!$E13*'EHP(定格)削減効果計算書（空調）'!$I13*P$4*0.01</f>
        <v>3107.58</v>
      </c>
      <c r="Q11" s="100">
        <f>Q$3*'EHP(定格)削減効果計算書（空調）'!$D13*'EHP(定格)削減効果計算書（空調）'!$E13*'EHP(定格)削減効果計算書（空調）'!$I13*Q$4*0.01</f>
        <v>1687.5599999999997</v>
      </c>
      <c r="R11" s="100">
        <f>R$3*'EHP(定格)削減効果計算書（空調）'!$D13*'EHP(定格)削減効果計算書（空調）'!$E13*'EHP(定格)削減効果計算書（空調）'!$I13*R$4*0.01</f>
        <v>0</v>
      </c>
      <c r="S11" s="100">
        <f>S$3*'EHP(定格)削減効果計算書（空調）'!$D13*'EHP(定格)削減効果計算書（空調）'!$E13*'EHP(定格)削減効果計算書（空調）'!$I13*S$4*0.01</f>
        <v>0</v>
      </c>
      <c r="T11" s="100">
        <f>T$3*'EHP(定格)削減効果計算書（空調）'!$D13*'EHP(定格)削減効果計算書（空調）'!$E13*'EHP(定格)削減効果計算書（空調）'!$I13*T$4*0.01</f>
        <v>0</v>
      </c>
      <c r="U11" s="100">
        <f>U$3*'EHP(定格)削減効果計算書（空調）'!$D13*'EHP(定格)削減効果計算書（空調）'!$E13*'EHP(定格)削減効果計算書（空調）'!$I13*U$4*0.01</f>
        <v>0</v>
      </c>
      <c r="V11" s="100">
        <f>V$3*'EHP(定格)削減効果計算書（空調）'!$D13*'EHP(定格)削減効果計算書（空調）'!$E13*'EHP(定格)削減効果計算書（空調）'!$I13*V$4*0.01</f>
        <v>0</v>
      </c>
      <c r="W11" s="100">
        <f>W$3*'EHP(定格)削減効果計算書（空調）'!$D13*'EHP(定格)削減効果計算書（空調）'!$E13*'EHP(定格)削減効果計算書（空調）'!$I13*W$4*0.01</f>
        <v>4177.74</v>
      </c>
      <c r="X11" s="100">
        <f>X$3*'EHP(定格)削減効果計算書（空調）'!$D13*'EHP(定格)削減効果計算書（空調）'!$E13*'EHP(定格)削減効果計算書（空調）'!$I13*X$4*0.01</f>
        <v>6750.2399999999989</v>
      </c>
      <c r="Y11" s="100">
        <f>Y$3*'EHP(定格)削減効果計算書（空調）'!$D13*'EHP(定格)削減効果計算書（空調）'!$E13*'EHP(定格)削減効果計算書（空調）'!$I13*Y$4*0.01</f>
        <v>9425.64</v>
      </c>
      <c r="Z11" s="100">
        <f>Z$3*'EHP(定格)削減効果計算書（空調）'!$D13*'EHP(定格)削減効果計算書（空調）'!$E13*'EHP(定格)削減効果計算書（空調）'!$I13*Z$4*0.01</f>
        <v>9528.5399999999991</v>
      </c>
      <c r="AA11" s="100">
        <f>AA$3*'EHP(定格)削減効果計算書（空調）'!$D13*'EHP(定格)削減効果計算書（空調）'!$E13*'EHP(定格)削減効果計算書（空調）'!$I13*AA$4*0.01</f>
        <v>5227.32</v>
      </c>
      <c r="AB11" s="100">
        <f t="shared" si="2"/>
        <v>39904.619999999995</v>
      </c>
    </row>
    <row r="12" spans="1:28">
      <c r="B12" s="94" t="e">
        <f>#REF!</f>
        <v>#REF!</v>
      </c>
      <c r="C12" s="101">
        <f>C$3*'EHP(定格)削減効果計算書（空調）'!$D14*'EHP(定格)削減効果計算書（空調）'!$E14*'EHP(定格)削減効果計算書（空調）'!$F14*C$4*0.01</f>
        <v>1310.72</v>
      </c>
      <c r="D12" s="101">
        <f>D$3*'EHP(定格)削減効果計算書（空調）'!$D14*'EHP(定格)削減効果計算書（空調）'!$E14*'EHP(定格)削減効果計算書（空調）'!$F14*D$4*0.01</f>
        <v>2344.96</v>
      </c>
      <c r="E12" s="101">
        <f>E$3*'EHP(定格)削減効果計算書（空調）'!$D14*'EHP(定格)削減効果計算書（空調）'!$E14*'EHP(定格)削減効果計算書（空調）'!$F14*E$4*0.01</f>
        <v>3512.32</v>
      </c>
      <c r="F12" s="101">
        <f>F$3*'EHP(定格)削減効果計算書（空調）'!$D14*'EHP(定格)削減効果計算書（空調）'!$E14*'EHP(定格)削減効果計算書（空調）'!$F14*F$4*0.01</f>
        <v>0</v>
      </c>
      <c r="G12" s="101">
        <f>G$3*'EHP(定格)削減効果計算書（空調）'!$D14*'EHP(定格)削減効果計算書（空調）'!$E14*'EHP(定格)削減効果計算書（空調）'!$F14*G$4*0.01</f>
        <v>0</v>
      </c>
      <c r="H12" s="101">
        <f>H$3*'EHP(定格)削減効果計算書（空調）'!$D14*'EHP(定格)削減効果計算書（空調）'!$E14*'EHP(定格)削減効果計算書（空調）'!$F14*H$4*0.01</f>
        <v>0</v>
      </c>
      <c r="I12" s="101">
        <f>I$3*'EHP(定格)削減効果計算書（空調）'!$D14*'EHP(定格)削減効果計算書（空調）'!$E14*'EHP(定格)削減効果計算書（空調）'!$F14*I$4*0.01</f>
        <v>2191.36</v>
      </c>
      <c r="J12" s="101">
        <f>J$3*'EHP(定格)削減効果計算書（空調）'!$D14*'EHP(定格)削減効果計算書（空調）'!$E14*'EHP(定格)削減効果計算書（空調）'!$F14*J$4*0.01</f>
        <v>942.08</v>
      </c>
      <c r="K12" s="101">
        <f>K$3*'EHP(定格)削減効果計算書（空調）'!$D14*'EHP(定格)削減効果計算書（空調）'!$E14*'EHP(定格)削減効果計算書（空調）'!$F14*K$4*0.01</f>
        <v>0</v>
      </c>
      <c r="L12" s="101">
        <f>L$3*'EHP(定格)削減効果計算書（空調）'!$D14*'EHP(定格)削減効果計算書（空調）'!$E14*'EHP(定格)削減効果計算書（空調）'!$F14*L$4*0.01</f>
        <v>0</v>
      </c>
      <c r="M12" s="101">
        <f>M$3*'EHP(定格)削減効果計算書（空調）'!$D14*'EHP(定格)削減効果計算書（空調）'!$E14*'EHP(定格)削減効果計算書（空調）'!$F14*M$4*0.01</f>
        <v>0</v>
      </c>
      <c r="N12" s="101">
        <f>N$3*'EHP(定格)削減効果計算書（空調）'!$D14*'EHP(定格)削減効果計算書（空調）'!$E14*'EHP(定格)削減効果計算書（空調）'!$F14*N$4*0.01</f>
        <v>0</v>
      </c>
      <c r="O12" s="101">
        <f t="shared" si="1"/>
        <v>10301.44</v>
      </c>
      <c r="P12" s="100">
        <f>P$3*'EHP(定格)削減効果計算書（空調）'!$D14*'EHP(定格)削減効果計算書（空調）'!$E14*'EHP(定格)削減効果計算書（空調）'!$I14*P$4*0.01</f>
        <v>4638.72</v>
      </c>
      <c r="Q12" s="100">
        <f>Q$3*'EHP(定格)削減効果計算書（空調）'!$D14*'EHP(定格)削減効果計算書（空調）'!$E14*'EHP(定格)削減効果計算書（空調）'!$I14*Q$4*0.01</f>
        <v>2519.04</v>
      </c>
      <c r="R12" s="100">
        <f>R$3*'EHP(定格)削減効果計算書（空調）'!$D14*'EHP(定格)削減効果計算書（空調）'!$E14*'EHP(定格)削減効果計算書（空調）'!$I14*R$4*0.01</f>
        <v>0</v>
      </c>
      <c r="S12" s="100">
        <f>S$3*'EHP(定格)削減効果計算書（空調）'!$D14*'EHP(定格)削減効果計算書（空調）'!$E14*'EHP(定格)削減効果計算書（空調）'!$I14*S$4*0.01</f>
        <v>0</v>
      </c>
      <c r="T12" s="100">
        <f>T$3*'EHP(定格)削減効果計算書（空調）'!$D14*'EHP(定格)削減効果計算書（空調）'!$E14*'EHP(定格)削減効果計算書（空調）'!$I14*T$4*0.01</f>
        <v>0</v>
      </c>
      <c r="U12" s="100">
        <f>U$3*'EHP(定格)削減効果計算書（空調）'!$D14*'EHP(定格)削減効果計算書（空調）'!$E14*'EHP(定格)削減効果計算書（空調）'!$I14*U$4*0.01</f>
        <v>0</v>
      </c>
      <c r="V12" s="100">
        <f>V$3*'EHP(定格)削減効果計算書（空調）'!$D14*'EHP(定格)削減効果計算書（空調）'!$E14*'EHP(定格)削減効果計算書（空調）'!$I14*V$4*0.01</f>
        <v>0</v>
      </c>
      <c r="W12" s="100">
        <f>W$3*'EHP(定格)削減効果計算書（空調）'!$D14*'EHP(定格)削減効果計算書（空調）'!$E14*'EHP(定格)削減効果計算書（空調）'!$I14*W$4*0.01</f>
        <v>6236.16</v>
      </c>
      <c r="X12" s="100">
        <f>X$3*'EHP(定格)削減効果計算書（空調）'!$D14*'EHP(定格)削減効果計算書（空調）'!$E14*'EHP(定格)削減効果計算書（空調）'!$I14*X$4*0.01</f>
        <v>10076.16</v>
      </c>
      <c r="Y12" s="100">
        <f>Y$3*'EHP(定格)削減効果計算書（空調）'!$D14*'EHP(定格)削減効果計算書（空調）'!$E14*'EHP(定格)削減効果計算書（空調）'!$I14*Y$4*0.01</f>
        <v>14069.76</v>
      </c>
      <c r="Z12" s="100">
        <f>Z$3*'EHP(定格)削減効果計算書（空調）'!$D14*'EHP(定格)削減効果計算書（空調）'!$E14*'EHP(定格)削減効果計算書（空調）'!$I14*Z$4*0.01</f>
        <v>14223.36</v>
      </c>
      <c r="AA12" s="100">
        <f>AA$3*'EHP(定格)削減効果計算書（空調）'!$D14*'EHP(定格)削減効果計算書（空調）'!$E14*'EHP(定格)削減効果計算書（空調）'!$I14*AA$4*0.01</f>
        <v>7802.88</v>
      </c>
      <c r="AB12" s="100">
        <f t="shared" si="2"/>
        <v>59566.080000000002</v>
      </c>
    </row>
    <row r="13" spans="1:28">
      <c r="B13" s="94" t="e">
        <f>#REF!</f>
        <v>#REF!</v>
      </c>
      <c r="C13" s="101">
        <f>C$3*'EHP(定格)削減効果計算書（空調）'!$D15*'EHP(定格)削減効果計算書（空調）'!$E15*'EHP(定格)削減効果計算書（空調）'!$F15*C$4*0.01</f>
        <v>1866.24</v>
      </c>
      <c r="D13" s="101">
        <f>D$3*'EHP(定格)削減効果計算書（空調）'!$D15*'EHP(定格)削減効果計算書（空調）'!$E15*'EHP(定格)削減効果計算書（空調）'!$F15*D$4*0.01</f>
        <v>3338.82</v>
      </c>
      <c r="E13" s="101">
        <f>E$3*'EHP(定格)削減効果計算書（空調）'!$D15*'EHP(定格)削減効果計算書（空調）'!$E15*'EHP(定格)削減効果計算書（空調）'!$F15*E$4*0.01</f>
        <v>5000.9399999999996</v>
      </c>
      <c r="F13" s="101">
        <f>F$3*'EHP(定格)削減効果計算書（空調）'!$D15*'EHP(定格)削減効果計算書（空調）'!$E15*'EHP(定格)削減効果計算書（空調）'!$F15*F$4*0.01</f>
        <v>0</v>
      </c>
      <c r="G13" s="101">
        <f>G$3*'EHP(定格)削減効果計算書（空調）'!$D15*'EHP(定格)削減効果計算書（空調）'!$E15*'EHP(定格)削減効果計算書（空調）'!$F15*G$4*0.01</f>
        <v>0</v>
      </c>
      <c r="H13" s="101">
        <f>H$3*'EHP(定格)削減効果計算書（空調）'!$D15*'EHP(定格)削減効果計算書（空調）'!$E15*'EHP(定格)削減効果計算書（空調）'!$F15*H$4*0.01</f>
        <v>0</v>
      </c>
      <c r="I13" s="101">
        <f>I$3*'EHP(定格)削減効果計算書（空調）'!$D15*'EHP(定格)削減効果計算書（空調）'!$E15*'EHP(定格)削減効果計算書（空調）'!$F15*I$4*0.01</f>
        <v>3120.12</v>
      </c>
      <c r="J13" s="101">
        <f>J$3*'EHP(定格)削減効果計算書（空調）'!$D15*'EHP(定格)削減効果計算書（空調）'!$E15*'EHP(定格)削減効果計算書（空調）'!$F15*J$4*0.01</f>
        <v>1341.3600000000001</v>
      </c>
      <c r="K13" s="101">
        <f>K$3*'EHP(定格)削減効果計算書（空調）'!$D15*'EHP(定格)削減効果計算書（空調）'!$E15*'EHP(定格)削減効果計算書（空調）'!$F15*K$4*0.01</f>
        <v>0</v>
      </c>
      <c r="L13" s="101">
        <f>L$3*'EHP(定格)削減効果計算書（空調）'!$D15*'EHP(定格)削減効果計算書（空調）'!$E15*'EHP(定格)削減効果計算書（空調）'!$F15*L$4*0.01</f>
        <v>0</v>
      </c>
      <c r="M13" s="101">
        <f>M$3*'EHP(定格)削減効果計算書（空調）'!$D15*'EHP(定格)削減効果計算書（空調）'!$E15*'EHP(定格)削減効果計算書（空調）'!$F15*M$4*0.01</f>
        <v>0</v>
      </c>
      <c r="N13" s="101">
        <f>N$3*'EHP(定格)削減効果計算書（空調）'!$D15*'EHP(定格)削減効果計算書（空調）'!$E15*'EHP(定格)削減効果計算書（空調）'!$F15*N$4*0.01</f>
        <v>0</v>
      </c>
      <c r="O13" s="101">
        <f t="shared" si="1"/>
        <v>14667.48</v>
      </c>
      <c r="P13" s="100">
        <f>P$3*'EHP(定格)削減効果計算書（空調）'!$D15*'EHP(定格)削減効果計算書（空調）'!$E15*'EHP(定格)削減効果計算書（空調）'!$I15*P$4*0.01</f>
        <v>6604.74</v>
      </c>
      <c r="Q13" s="100">
        <f>Q$3*'EHP(定格)削減効果計算書（空調）'!$D15*'EHP(定格)削減効果計算書（空調）'!$E15*'EHP(定格)削減効果計算書（空調）'!$I15*Q$4*0.01</f>
        <v>3586.6799999999994</v>
      </c>
      <c r="R13" s="100">
        <f>R$3*'EHP(定格)削減効果計算書（空調）'!$D15*'EHP(定格)削減効果計算書（空調）'!$E15*'EHP(定格)削減効果計算書（空調）'!$I15*R$4*0.01</f>
        <v>0</v>
      </c>
      <c r="S13" s="100">
        <f>S$3*'EHP(定格)削減効果計算書（空調）'!$D15*'EHP(定格)削減効果計算書（空調）'!$E15*'EHP(定格)削減効果計算書（空調）'!$I15*S$4*0.01</f>
        <v>0</v>
      </c>
      <c r="T13" s="100">
        <f>T$3*'EHP(定格)削減効果計算書（空調）'!$D15*'EHP(定格)削減効果計算書（空調）'!$E15*'EHP(定格)削減効果計算書（空調）'!$I15*T$4*0.01</f>
        <v>0</v>
      </c>
      <c r="U13" s="100">
        <f>U$3*'EHP(定格)削減効果計算書（空調）'!$D15*'EHP(定格)削減効果計算書（空調）'!$E15*'EHP(定格)削減効果計算書（空調）'!$I15*U$4*0.01</f>
        <v>0</v>
      </c>
      <c r="V13" s="100">
        <f>V$3*'EHP(定格)削減効果計算書（空調）'!$D15*'EHP(定格)削減効果計算書（空調）'!$E15*'EHP(定格)削減効果計算書（空調）'!$I15*V$4*0.01</f>
        <v>0</v>
      </c>
      <c r="W13" s="100">
        <f>W$3*'EHP(定格)削減効果計算書（空調）'!$D15*'EHP(定格)削減効果計算書（空調）'!$E15*'EHP(定格)削減効果計算書（空調）'!$I15*W$4*0.01</f>
        <v>8879.2199999999993</v>
      </c>
      <c r="X13" s="100">
        <f>X$3*'EHP(定格)削減効果計算書（空調）'!$D15*'EHP(定格)削減効果計算書（空調）'!$E15*'EHP(定格)削減効果計算書（空調）'!$I15*X$4*0.01</f>
        <v>14346.719999999998</v>
      </c>
      <c r="Y13" s="100">
        <f>Y$3*'EHP(定格)削減効果計算書（空調）'!$D15*'EHP(定格)削減効果計算書（空調）'!$E15*'EHP(定格)削減効果計算書（空調）'!$I15*Y$4*0.01</f>
        <v>20032.919999999998</v>
      </c>
      <c r="Z13" s="100">
        <f>Z$3*'EHP(定格)削減効果計算書（空調）'!$D15*'EHP(定格)削減効果計算書（空調）'!$E15*'EHP(定格)削減効果計算書（空調）'!$I15*Z$4*0.01</f>
        <v>20251.62</v>
      </c>
      <c r="AA13" s="100">
        <f>AA$3*'EHP(定格)削減効果計算書（空調）'!$D15*'EHP(定格)削減効果計算書（空調）'!$E15*'EHP(定格)削減効果計算書（空調）'!$I15*AA$4*0.01</f>
        <v>11109.960000000001</v>
      </c>
      <c r="AB13" s="100">
        <f t="shared" si="2"/>
        <v>84811.86</v>
      </c>
    </row>
    <row r="14" spans="1:28">
      <c r="B14" s="94" t="e">
        <f>#REF!</f>
        <v>#REF!</v>
      </c>
      <c r="C14" s="101">
        <f>C$3*'EHP(定格)削減効果計算書（空調）'!$D16*'EHP(定格)削減効果計算書（空調）'!$E16*'EHP(定格)削減効果計算書（空調）'!$F16*C$4*0.01</f>
        <v>2560</v>
      </c>
      <c r="D14" s="101">
        <f>D$3*'EHP(定格)削減効果計算書（空調）'!$D16*'EHP(定格)削減効果計算書（空調）'!$E16*'EHP(定格)削減効果計算書（空調）'!$F16*D$4*0.01</f>
        <v>4580</v>
      </c>
      <c r="E14" s="101">
        <f>E$3*'EHP(定格)削減効果計算書（空調）'!$D16*'EHP(定格)削減効果計算書（空調）'!$E16*'EHP(定格)削減効果計算書（空調）'!$F16*E$4*0.01</f>
        <v>6860</v>
      </c>
      <c r="F14" s="101">
        <f>F$3*'EHP(定格)削減効果計算書（空調）'!$D16*'EHP(定格)削減効果計算書（空調）'!$E16*'EHP(定格)削減効果計算書（空調）'!$F16*F$4*0.01</f>
        <v>0</v>
      </c>
      <c r="G14" s="101">
        <f>G$3*'EHP(定格)削減効果計算書（空調）'!$D16*'EHP(定格)削減効果計算書（空調）'!$E16*'EHP(定格)削減効果計算書（空調）'!$F16*G$4*0.01</f>
        <v>0</v>
      </c>
      <c r="H14" s="101">
        <f>H$3*'EHP(定格)削減効果計算書（空調）'!$D16*'EHP(定格)削減効果計算書（空調）'!$E16*'EHP(定格)削減効果計算書（空調）'!$F16*H$4*0.01</f>
        <v>0</v>
      </c>
      <c r="I14" s="101">
        <f>I$3*'EHP(定格)削減効果計算書（空調）'!$D16*'EHP(定格)削減効果計算書（空調）'!$E16*'EHP(定格)削減効果計算書（空調）'!$F16*I$4*0.01</f>
        <v>4280</v>
      </c>
      <c r="J14" s="101">
        <f>J$3*'EHP(定格)削減効果計算書（空調）'!$D16*'EHP(定格)削減効果計算書（空調）'!$E16*'EHP(定格)削減効果計算書（空調）'!$F16*J$4*0.01</f>
        <v>1840</v>
      </c>
      <c r="K14" s="101">
        <f>K$3*'EHP(定格)削減効果計算書（空調）'!$D16*'EHP(定格)削減効果計算書（空調）'!$E16*'EHP(定格)削減効果計算書（空調）'!$F16*K$4*0.01</f>
        <v>0</v>
      </c>
      <c r="L14" s="101">
        <f>L$3*'EHP(定格)削減効果計算書（空調）'!$D16*'EHP(定格)削減効果計算書（空調）'!$E16*'EHP(定格)削減効果計算書（空調）'!$F16*L$4*0.01</f>
        <v>0</v>
      </c>
      <c r="M14" s="101">
        <f>M$3*'EHP(定格)削減効果計算書（空調）'!$D16*'EHP(定格)削減効果計算書（空調）'!$E16*'EHP(定格)削減効果計算書（空調）'!$F16*M$4*0.01</f>
        <v>0</v>
      </c>
      <c r="N14" s="101">
        <f>N$3*'EHP(定格)削減効果計算書（空調）'!$D16*'EHP(定格)削減効果計算書（空調）'!$E16*'EHP(定格)削減効果計算書（空調）'!$F16*N$4*0.01</f>
        <v>0</v>
      </c>
      <c r="O14" s="101">
        <f t="shared" si="1"/>
        <v>20120</v>
      </c>
      <c r="P14" s="100">
        <f>P$3*'EHP(定格)削減効果計算書（空調）'!$D16*'EHP(定格)削減効果計算書（空調）'!$E16*'EHP(定格)削減効果計算書（空調）'!$I16*P$4*0.01</f>
        <v>9060</v>
      </c>
      <c r="Q14" s="100">
        <f>Q$3*'EHP(定格)削減効果計算書（空調）'!$D16*'EHP(定格)削減効果計算書（空調）'!$E16*'EHP(定格)削減効果計算書（空調）'!$I16*Q$4*0.01</f>
        <v>4919.9999999999991</v>
      </c>
      <c r="R14" s="100">
        <f>R$3*'EHP(定格)削減効果計算書（空調）'!$D16*'EHP(定格)削減効果計算書（空調）'!$E16*'EHP(定格)削減効果計算書（空調）'!$I16*R$4*0.01</f>
        <v>0</v>
      </c>
      <c r="S14" s="100">
        <f>S$3*'EHP(定格)削減効果計算書（空調）'!$D16*'EHP(定格)削減効果計算書（空調）'!$E16*'EHP(定格)削減効果計算書（空調）'!$I16*S$4*0.01</f>
        <v>0</v>
      </c>
      <c r="T14" s="100">
        <f>T$3*'EHP(定格)削減効果計算書（空調）'!$D16*'EHP(定格)削減効果計算書（空調）'!$E16*'EHP(定格)削減効果計算書（空調）'!$I16*T$4*0.01</f>
        <v>0</v>
      </c>
      <c r="U14" s="100">
        <f>U$3*'EHP(定格)削減効果計算書（空調）'!$D16*'EHP(定格)削減効果計算書（空調）'!$E16*'EHP(定格)削減効果計算書（空調）'!$I16*U$4*0.01</f>
        <v>0</v>
      </c>
      <c r="V14" s="100">
        <f>V$3*'EHP(定格)削減効果計算書（空調）'!$D16*'EHP(定格)削減効果計算書（空調）'!$E16*'EHP(定格)削減効果計算書（空調）'!$I16*V$4*0.01</f>
        <v>0</v>
      </c>
      <c r="W14" s="100">
        <f>W$3*'EHP(定格)削減効果計算書（空調）'!$D16*'EHP(定格)削減効果計算書（空調）'!$E16*'EHP(定格)削減効果計算書（空調）'!$I16*W$4*0.01</f>
        <v>12180</v>
      </c>
      <c r="X14" s="100">
        <f>X$3*'EHP(定格)削減効果計算書（空調）'!$D16*'EHP(定格)削減効果計算書（空調）'!$E16*'EHP(定格)削減効果計算書（空調）'!$I16*X$4*0.01</f>
        <v>19679.999999999996</v>
      </c>
      <c r="Y14" s="100">
        <f>Y$3*'EHP(定格)削減効果計算書（空調）'!$D16*'EHP(定格)削減効果計算書（空調）'!$E16*'EHP(定格)削減効果計算書（空調）'!$I16*Y$4*0.01</f>
        <v>27480</v>
      </c>
      <c r="Z14" s="100">
        <f>Z$3*'EHP(定格)削減効果計算書（空調）'!$D16*'EHP(定格)削減効果計算書（空調）'!$E16*'EHP(定格)削減効果計算書（空調）'!$I16*Z$4*0.01</f>
        <v>27780</v>
      </c>
      <c r="AA14" s="100">
        <f>AA$3*'EHP(定格)削減効果計算書（空調）'!$D16*'EHP(定格)削減効果計算書（空調）'!$E16*'EHP(定格)削減効果計算書（空調）'!$I16*AA$4*0.01</f>
        <v>15240</v>
      </c>
      <c r="AB14" s="100">
        <f t="shared" si="2"/>
        <v>116340</v>
      </c>
    </row>
    <row r="15" spans="1:28">
      <c r="B15" s="94" t="e">
        <f>#REF!</f>
        <v>#REF!</v>
      </c>
      <c r="C15" s="101">
        <f>C$3*'EHP(定格)削減効果計算書（空調）'!$D17*'EHP(定格)削減効果計算書（空調）'!$E17*'EHP(定格)削減効果計算書（空調）'!$F17*C$4*0.01</f>
        <v>3407.36</v>
      </c>
      <c r="D15" s="101">
        <f>D$3*'EHP(定格)削減効果計算書（空調）'!$D17*'EHP(定格)削減効果計算書（空調）'!$E17*'EHP(定格)削減効果計算書（空調）'!$F17*D$4*0.01</f>
        <v>6095.9800000000005</v>
      </c>
      <c r="E15" s="101">
        <f>E$3*'EHP(定格)削減効果計算書（空調）'!$D17*'EHP(定格)削減効果計算書（空調）'!$E17*'EHP(定格)削減効果計算書（空調）'!$F17*E$4*0.01</f>
        <v>9130.66</v>
      </c>
      <c r="F15" s="101">
        <f>F$3*'EHP(定格)削減効果計算書（空調）'!$D17*'EHP(定格)削減効果計算書（空調）'!$E17*'EHP(定格)削減効果計算書（空調）'!$F17*F$4*0.01</f>
        <v>0</v>
      </c>
      <c r="G15" s="101">
        <f>G$3*'EHP(定格)削減効果計算書（空調）'!$D17*'EHP(定格)削減効果計算書（空調）'!$E17*'EHP(定格)削減効果計算書（空調）'!$F17*G$4*0.01</f>
        <v>0</v>
      </c>
      <c r="H15" s="101">
        <f>H$3*'EHP(定格)削減効果計算書（空調）'!$D17*'EHP(定格)削減効果計算書（空調）'!$E17*'EHP(定格)削減効果計算書（空調）'!$F17*H$4*0.01</f>
        <v>0</v>
      </c>
      <c r="I15" s="101">
        <f>I$3*'EHP(定格)削減効果計算書（空調）'!$D17*'EHP(定格)削減効果計算書（空調）'!$E17*'EHP(定格)削減効果計算書（空調）'!$F17*I$4*0.01</f>
        <v>5696.68</v>
      </c>
      <c r="J15" s="101">
        <f>J$3*'EHP(定格)削減効果計算書（空調）'!$D17*'EHP(定格)削減効果計算書（空調）'!$E17*'EHP(定格)削減効果計算書（空調）'!$F17*J$4*0.01</f>
        <v>2449.04</v>
      </c>
      <c r="K15" s="101">
        <f>K$3*'EHP(定格)削減効果計算書（空調）'!$D17*'EHP(定格)削減効果計算書（空調）'!$E17*'EHP(定格)削減効果計算書（空調）'!$F17*K$4*0.01</f>
        <v>0</v>
      </c>
      <c r="L15" s="101">
        <f>L$3*'EHP(定格)削減効果計算書（空調）'!$D17*'EHP(定格)削減効果計算書（空調）'!$E17*'EHP(定格)削減効果計算書（空調）'!$F17*L$4*0.01</f>
        <v>0</v>
      </c>
      <c r="M15" s="101">
        <f>M$3*'EHP(定格)削減効果計算書（空調）'!$D17*'EHP(定格)削減効果計算書（空調）'!$E17*'EHP(定格)削減効果計算書（空調）'!$F17*M$4*0.01</f>
        <v>0</v>
      </c>
      <c r="N15" s="101">
        <f>N$3*'EHP(定格)削減効果計算書（空調）'!$D17*'EHP(定格)削減効果計算書（空調）'!$E17*'EHP(定格)削減効果計算書（空調）'!$F17*N$4*0.01</f>
        <v>0</v>
      </c>
      <c r="O15" s="101">
        <f t="shared" si="1"/>
        <v>26779.72</v>
      </c>
      <c r="P15" s="100">
        <f>P$3*'EHP(定格)削減効果計算書（空調）'!$D17*'EHP(定格)削減効果計算書（空調）'!$E17*'EHP(定格)削減効果計算書（空調）'!$I17*P$4*0.01</f>
        <v>12058.86</v>
      </c>
      <c r="Q15" s="100">
        <f>Q$3*'EHP(定格)削減効果計算書（空調）'!$D17*'EHP(定格)削減効果計算書（空調）'!$E17*'EHP(定格)削減効果計算書（空調）'!$I17*Q$4*0.01</f>
        <v>6548.52</v>
      </c>
      <c r="R15" s="100">
        <f>R$3*'EHP(定格)削減効果計算書（空調）'!$D17*'EHP(定格)削減効果計算書（空調）'!$E17*'EHP(定格)削減効果計算書（空調）'!$I17*R$4*0.01</f>
        <v>0</v>
      </c>
      <c r="S15" s="100">
        <f>S$3*'EHP(定格)削減効果計算書（空調）'!$D17*'EHP(定格)削減効果計算書（空調）'!$E17*'EHP(定格)削減効果計算書（空調）'!$I17*S$4*0.01</f>
        <v>0</v>
      </c>
      <c r="T15" s="100">
        <f>T$3*'EHP(定格)削減効果計算書（空調）'!$D17*'EHP(定格)削減効果計算書（空調）'!$E17*'EHP(定格)削減効果計算書（空調）'!$I17*T$4*0.01</f>
        <v>0</v>
      </c>
      <c r="U15" s="100">
        <f>U$3*'EHP(定格)削減効果計算書（空調）'!$D17*'EHP(定格)削減効果計算書（空調）'!$E17*'EHP(定格)削減効果計算書（空調）'!$I17*U$4*0.01</f>
        <v>0</v>
      </c>
      <c r="V15" s="100">
        <f>V$3*'EHP(定格)削減効果計算書（空調）'!$D17*'EHP(定格)削減効果計算書（空調）'!$E17*'EHP(定格)削減効果計算書（空調）'!$I17*V$4*0.01</f>
        <v>0</v>
      </c>
      <c r="W15" s="100">
        <f>W$3*'EHP(定格)削減効果計算書（空調）'!$D17*'EHP(定格)削減効果計算書（空調）'!$E17*'EHP(定格)削減効果計算書（空調）'!$I17*W$4*0.01</f>
        <v>16211.58</v>
      </c>
      <c r="X15" s="100">
        <f>X$3*'EHP(定格)削減効果計算書（空調）'!$D17*'EHP(定格)削減効果計算書（空調）'!$E17*'EHP(定格)削減効果計算書（空調）'!$I17*X$4*0.01</f>
        <v>26194.080000000002</v>
      </c>
      <c r="Y15" s="100">
        <f>Y$3*'EHP(定格)削減効果計算書（空調）'!$D17*'EHP(定格)削減効果計算書（空調）'!$E17*'EHP(定格)削減効果計算書（空調）'!$I17*Y$4*0.01</f>
        <v>36575.879999999997</v>
      </c>
      <c r="Z15" s="100">
        <f>Z$3*'EHP(定格)削減効果計算書（空調）'!$D17*'EHP(定格)削減効果計算書（空調）'!$E17*'EHP(定格)削減効果計算書（空調）'!$I17*Z$4*0.01</f>
        <v>36975.18</v>
      </c>
      <c r="AA15" s="100">
        <f>AA$3*'EHP(定格)削減効果計算書（空調）'!$D17*'EHP(定格)削減効果計算書（空調）'!$E17*'EHP(定格)削減効果計算書（空調）'!$I17*AA$4*0.01</f>
        <v>20284.439999999999</v>
      </c>
      <c r="AB15" s="100">
        <f t="shared" si="2"/>
        <v>154848.54</v>
      </c>
    </row>
    <row r="16" spans="1:28">
      <c r="B16" s="94" t="e">
        <f>#REF!</f>
        <v>#REF!</v>
      </c>
      <c r="C16" s="101">
        <f>C$3*'EHP(定格)削減効果計算書（空調）'!$D18*'EHP(定格)削減効果計算書（空調）'!$E18*'EHP(定格)削減効果計算書（空調）'!$F18*C$4*0.01</f>
        <v>4423.68</v>
      </c>
      <c r="D16" s="101">
        <f>D$3*'EHP(定格)削減効果計算書（空調）'!$D18*'EHP(定格)削減効果計算書（空調）'!$E18*'EHP(定格)削減効果計算書（空調）'!$F18*D$4*0.01</f>
        <v>7914.24</v>
      </c>
      <c r="E16" s="101">
        <f>E$3*'EHP(定格)削減効果計算書（空調）'!$D18*'EHP(定格)削減効果計算書（空調）'!$E18*'EHP(定格)削減効果計算書（空調）'!$F18*E$4*0.01</f>
        <v>11854.08</v>
      </c>
      <c r="F16" s="101">
        <f>F$3*'EHP(定格)削減効果計算書（空調）'!$D18*'EHP(定格)削減効果計算書（空調）'!$E18*'EHP(定格)削減効果計算書（空調）'!$F18*F$4*0.01</f>
        <v>0</v>
      </c>
      <c r="G16" s="101">
        <f>G$3*'EHP(定格)削減効果計算書（空調）'!$D18*'EHP(定格)削減効果計算書（空調）'!$E18*'EHP(定格)削減効果計算書（空調）'!$F18*G$4*0.01</f>
        <v>0</v>
      </c>
      <c r="H16" s="101">
        <f>H$3*'EHP(定格)削減効果計算書（空調）'!$D18*'EHP(定格)削減効果計算書（空調）'!$E18*'EHP(定格)削減効果計算書（空調）'!$F18*H$4*0.01</f>
        <v>0</v>
      </c>
      <c r="I16" s="101">
        <f>I$3*'EHP(定格)削減効果計算書（空調）'!$D18*'EHP(定格)削減効果計算書（空調）'!$E18*'EHP(定格)削減効果計算書（空調）'!$F18*I$4*0.01</f>
        <v>7395.84</v>
      </c>
      <c r="J16" s="101">
        <f>J$3*'EHP(定格)削減効果計算書（空調）'!$D18*'EHP(定格)削減効果計算書（空調）'!$E18*'EHP(定格)削減効果計算書（空調）'!$F18*J$4*0.01</f>
        <v>3179.52</v>
      </c>
      <c r="K16" s="101">
        <f>K$3*'EHP(定格)削減効果計算書（空調）'!$D18*'EHP(定格)削減効果計算書（空調）'!$E18*'EHP(定格)削減効果計算書（空調）'!$F18*K$4*0.01</f>
        <v>0</v>
      </c>
      <c r="L16" s="101">
        <f>L$3*'EHP(定格)削減効果計算書（空調）'!$D18*'EHP(定格)削減効果計算書（空調）'!$E18*'EHP(定格)削減効果計算書（空調）'!$F18*L$4*0.01</f>
        <v>0</v>
      </c>
      <c r="M16" s="101">
        <f>M$3*'EHP(定格)削減効果計算書（空調）'!$D18*'EHP(定格)削減効果計算書（空調）'!$E18*'EHP(定格)削減効果計算書（空調）'!$F18*M$4*0.01</f>
        <v>0</v>
      </c>
      <c r="N16" s="101">
        <f>N$3*'EHP(定格)削減効果計算書（空調）'!$D18*'EHP(定格)削減効果計算書（空調）'!$E18*'EHP(定格)削減効果計算書（空調）'!$F18*N$4*0.01</f>
        <v>0</v>
      </c>
      <c r="O16" s="101">
        <f t="shared" si="1"/>
        <v>34767.360000000001</v>
      </c>
      <c r="P16" s="100">
        <f>P$3*'EHP(定格)削減効果計算書（空調）'!$D18*'EHP(定格)削減効果計算書（空調）'!$E18*'EHP(定格)削減効果計算書（空調）'!$I18*P$4*0.01</f>
        <v>15655.68</v>
      </c>
      <c r="Q16" s="100">
        <f>Q$3*'EHP(定格)削減効果計算書（空調）'!$D18*'EHP(定格)削減効果計算書（空調）'!$E18*'EHP(定格)削減効果計算書（空調）'!$I18*Q$4*0.01</f>
        <v>8501.7599999999984</v>
      </c>
      <c r="R16" s="100">
        <f>R$3*'EHP(定格)削減効果計算書（空調）'!$D18*'EHP(定格)削減効果計算書（空調）'!$E18*'EHP(定格)削減効果計算書（空調）'!$I18*R$4*0.01</f>
        <v>0</v>
      </c>
      <c r="S16" s="100">
        <f>S$3*'EHP(定格)削減効果計算書（空調）'!$D18*'EHP(定格)削減効果計算書（空調）'!$E18*'EHP(定格)削減効果計算書（空調）'!$I18*S$4*0.01</f>
        <v>0</v>
      </c>
      <c r="T16" s="100">
        <f>T$3*'EHP(定格)削減効果計算書（空調）'!$D18*'EHP(定格)削減効果計算書（空調）'!$E18*'EHP(定格)削減効果計算書（空調）'!$I18*T$4*0.01</f>
        <v>0</v>
      </c>
      <c r="U16" s="100">
        <f>U$3*'EHP(定格)削減効果計算書（空調）'!$D18*'EHP(定格)削減効果計算書（空調）'!$E18*'EHP(定格)削減効果計算書（空調）'!$I18*U$4*0.01</f>
        <v>0</v>
      </c>
      <c r="V16" s="100">
        <f>V$3*'EHP(定格)削減効果計算書（空調）'!$D18*'EHP(定格)削減効果計算書（空調）'!$E18*'EHP(定格)削減効果計算書（空調）'!$I18*V$4*0.01</f>
        <v>0</v>
      </c>
      <c r="W16" s="100">
        <f>W$3*'EHP(定格)削減効果計算書（空調）'!$D18*'EHP(定格)削減効果計算書（空調）'!$E18*'EHP(定格)削減効果計算書（空調）'!$I18*W$4*0.01</f>
        <v>21047.040000000001</v>
      </c>
      <c r="X16" s="100">
        <f>X$3*'EHP(定格)削減効果計算書（空調）'!$D18*'EHP(定格)削減効果計算書（空調）'!$E18*'EHP(定格)削減効果計算書（空調）'!$I18*X$4*0.01</f>
        <v>34007.039999999994</v>
      </c>
      <c r="Y16" s="100">
        <f>Y$3*'EHP(定格)削減効果計算書（空調）'!$D18*'EHP(定格)削減効果計算書（空調）'!$E18*'EHP(定格)削減効果計算書（空調）'!$I18*Y$4*0.01</f>
        <v>47485.440000000002</v>
      </c>
      <c r="Z16" s="100">
        <f>Z$3*'EHP(定格)削減効果計算書（空調）'!$D18*'EHP(定格)削減効果計算書（空調）'!$E18*'EHP(定格)削減効果計算書（空調）'!$I18*Z$4*0.01</f>
        <v>48003.840000000004</v>
      </c>
      <c r="AA16" s="100">
        <f>AA$3*'EHP(定格)削減効果計算書（空調）'!$D18*'EHP(定格)削減効果計算書（空調）'!$E18*'EHP(定格)削減効果計算書（空調）'!$I18*AA$4*0.01</f>
        <v>26334.720000000001</v>
      </c>
      <c r="AB16" s="100">
        <f t="shared" si="2"/>
        <v>201035.51999999999</v>
      </c>
    </row>
    <row r="17" spans="2:28">
      <c r="B17" s="94" t="e">
        <f>#REF!</f>
        <v>#REF!</v>
      </c>
      <c r="C17" s="101">
        <f>C$3*'EHP(定格)削減効果計算書（空調）'!$D19*'EHP(定格)削減効果計算書（空調）'!$E19*'EHP(定格)削減効果計算書（空調）'!$F19*C$4*0.01</f>
        <v>5624.32</v>
      </c>
      <c r="D17" s="101">
        <f>D$3*'EHP(定格)削減効果計算書（空調）'!$D19*'EHP(定格)削減効果計算書（空調）'!$E19*'EHP(定格)削減効果計算書（空調）'!$F19*D$4*0.01</f>
        <v>10062.259999999998</v>
      </c>
      <c r="E17" s="101">
        <f>E$3*'EHP(定格)削減効果計算書（空調）'!$D19*'EHP(定格)削減効果計算書（空調）'!$E19*'EHP(定格)削減効果計算書（空調）'!$F19*E$4*0.01</f>
        <v>15071.419999999998</v>
      </c>
      <c r="F17" s="101">
        <f>F$3*'EHP(定格)削減効果計算書（空調）'!$D19*'EHP(定格)削減効果計算書（空調）'!$E19*'EHP(定格)削減効果計算書（空調）'!$F19*F$4*0.01</f>
        <v>0</v>
      </c>
      <c r="G17" s="101">
        <f>G$3*'EHP(定格)削減効果計算書（空調）'!$D19*'EHP(定格)削減効果計算書（空調）'!$E19*'EHP(定格)削減効果計算書（空調）'!$F19*G$4*0.01</f>
        <v>0</v>
      </c>
      <c r="H17" s="101">
        <f>H$3*'EHP(定格)削減効果計算書（空調）'!$D19*'EHP(定格)削減効果計算書（空調）'!$E19*'EHP(定格)削減効果計算書（空調）'!$F19*H$4*0.01</f>
        <v>0</v>
      </c>
      <c r="I17" s="101">
        <f>I$3*'EHP(定格)削減効果計算書（空調）'!$D19*'EHP(定格)削減効果計算書（空調）'!$E19*'EHP(定格)削減効果計算書（空調）'!$F19*I$4*0.01</f>
        <v>9403.16</v>
      </c>
      <c r="J17" s="101">
        <f>J$3*'EHP(定格)削減効果計算書（空調）'!$D19*'EHP(定格)削減効果計算書（空調）'!$E19*'EHP(定格)削減効果計算書（空調）'!$F19*J$4*0.01</f>
        <v>4042.4799999999996</v>
      </c>
      <c r="K17" s="101">
        <f>K$3*'EHP(定格)削減効果計算書（空調）'!$D19*'EHP(定格)削減効果計算書（空調）'!$E19*'EHP(定格)削減効果計算書（空調）'!$F19*K$4*0.01</f>
        <v>0</v>
      </c>
      <c r="L17" s="101">
        <f>L$3*'EHP(定格)削減効果計算書（空調）'!$D19*'EHP(定格)削減効果計算書（空調）'!$E19*'EHP(定格)削減効果計算書（空調）'!$F19*L$4*0.01</f>
        <v>0</v>
      </c>
      <c r="M17" s="101">
        <f>M$3*'EHP(定格)削減効果計算書（空調）'!$D19*'EHP(定格)削減効果計算書（空調）'!$E19*'EHP(定格)削減効果計算書（空調）'!$F19*M$4*0.01</f>
        <v>0</v>
      </c>
      <c r="N17" s="101">
        <f>N$3*'EHP(定格)削減効果計算書（空調）'!$D19*'EHP(定格)削減効果計算書（空調）'!$E19*'EHP(定格)削減効果計算書（空調）'!$F19*N$4*0.01</f>
        <v>0</v>
      </c>
      <c r="O17" s="101">
        <f t="shared" si="1"/>
        <v>44203.64</v>
      </c>
      <c r="P17" s="100">
        <f>P$3*'EHP(定格)削減効果計算書（空調）'!$D19*'EHP(定格)削減効果計算書（空調）'!$E19*'EHP(定格)削減効果計算書（空調）'!$I19*P$4*0.01</f>
        <v>19904.82</v>
      </c>
      <c r="Q17" s="100">
        <f>Q$3*'EHP(定格)削減効果計算書（空調）'!$D19*'EHP(定格)削減効果計算書（空調）'!$E19*'EHP(定格)削減効果計算書（空調）'!$I19*Q$4*0.01</f>
        <v>10809.24</v>
      </c>
      <c r="R17" s="100">
        <f>R$3*'EHP(定格)削減効果計算書（空調）'!$D19*'EHP(定格)削減効果計算書（空調）'!$E19*'EHP(定格)削減効果計算書（空調）'!$I19*R$4*0.01</f>
        <v>0</v>
      </c>
      <c r="S17" s="100">
        <f>S$3*'EHP(定格)削減効果計算書（空調）'!$D19*'EHP(定格)削減効果計算書（空調）'!$E19*'EHP(定格)削減効果計算書（空調）'!$I19*S$4*0.01</f>
        <v>0</v>
      </c>
      <c r="T17" s="100">
        <f>T$3*'EHP(定格)削減効果計算書（空調）'!$D19*'EHP(定格)削減効果計算書（空調）'!$E19*'EHP(定格)削減効果計算書（空調）'!$I19*T$4*0.01</f>
        <v>0</v>
      </c>
      <c r="U17" s="100">
        <f>U$3*'EHP(定格)削減効果計算書（空調）'!$D19*'EHP(定格)削減効果計算書（空調）'!$E19*'EHP(定格)削減効果計算書（空調）'!$I19*U$4*0.01</f>
        <v>0</v>
      </c>
      <c r="V17" s="100">
        <f>V$3*'EHP(定格)削減効果計算書（空調）'!$D19*'EHP(定格)削減効果計算書（空調）'!$E19*'EHP(定格)削減効果計算書（空調）'!$I19*V$4*0.01</f>
        <v>0</v>
      </c>
      <c r="W17" s="100">
        <f>W$3*'EHP(定格)削減効果計算書（空調）'!$D19*'EHP(定格)削減効果計算書（空調）'!$E19*'EHP(定格)削減効果計算書（空調）'!$I19*W$4*0.01</f>
        <v>26759.46</v>
      </c>
      <c r="X17" s="100">
        <f>X$3*'EHP(定格)削減効果計算書（空調）'!$D19*'EHP(定格)削減効果計算書（空調）'!$E19*'EHP(定格)削減効果計算書（空調）'!$I19*X$4*0.01</f>
        <v>43236.959999999999</v>
      </c>
      <c r="Y17" s="100">
        <f>Y$3*'EHP(定格)削減効果計算書（空調）'!$D19*'EHP(定格)削減効果計算書（空調）'!$E19*'EHP(定格)削減効果計算書（空調）'!$I19*Y$4*0.01</f>
        <v>60373.56</v>
      </c>
      <c r="Z17" s="100">
        <f>Z$3*'EHP(定格)削減効果計算書（空調）'!$D19*'EHP(定格)削減効果計算書（空調）'!$E19*'EHP(定格)削減効果計算書（空調）'!$I19*Z$4*0.01</f>
        <v>61032.66</v>
      </c>
      <c r="AA17" s="100">
        <f>AA$3*'EHP(定格)削減効果計算書（空調）'!$D19*'EHP(定格)削減効果計算書（空調）'!$E19*'EHP(定格)削減効果計算書（空調）'!$I19*AA$4*0.01</f>
        <v>33482.28</v>
      </c>
      <c r="AB17" s="100">
        <f t="shared" si="2"/>
        <v>255598.97999999998</v>
      </c>
    </row>
    <row r="18" spans="2:28">
      <c r="B18" s="94" t="e">
        <f>#REF!</f>
        <v>#REF!</v>
      </c>
      <c r="C18" s="101">
        <f>C$3*'EHP(定格)削減効果計算書（空調）'!$D20*'EHP(定格)削減効果計算書（空調）'!$E20*'EHP(定格)削減効果計算書（空調）'!$F20*C$4*0.01</f>
        <v>7024.64</v>
      </c>
      <c r="D18" s="101">
        <f>D$3*'EHP(定格)削減効果計算書（空調）'!$D20*'EHP(定格)削減効果計算書（空調）'!$E20*'EHP(定格)削減効果計算書（空調）'!$F20*D$4*0.01</f>
        <v>12567.52</v>
      </c>
      <c r="E18" s="101">
        <f>E$3*'EHP(定格)削減効果計算書（空調）'!$D20*'EHP(定格)削減効果計算書（空調）'!$E20*'EHP(定格)削減効果計算書（空調）'!$F20*E$4*0.01</f>
        <v>18823.839999999997</v>
      </c>
      <c r="F18" s="101">
        <f>F$3*'EHP(定格)削減効果計算書（空調）'!$D20*'EHP(定格)削減効果計算書（空調）'!$E20*'EHP(定格)削減効果計算書（空調）'!$F20*F$4*0.01</f>
        <v>0</v>
      </c>
      <c r="G18" s="101">
        <f>G$3*'EHP(定格)削減効果計算書（空調）'!$D20*'EHP(定格)削減効果計算書（空調）'!$E20*'EHP(定格)削減効果計算書（空調）'!$F20*G$4*0.01</f>
        <v>0</v>
      </c>
      <c r="H18" s="101">
        <f>H$3*'EHP(定格)削減効果計算書（空調）'!$D20*'EHP(定格)削減効果計算書（空調）'!$E20*'EHP(定格)削減効果計算書（空調）'!$F20*H$4*0.01</f>
        <v>0</v>
      </c>
      <c r="I18" s="101">
        <f>I$3*'EHP(定格)削減効果計算書（空調）'!$D20*'EHP(定格)削減効果計算書（空調）'!$E20*'EHP(定格)削減効果計算書（空調）'!$F20*I$4*0.01</f>
        <v>11744.32</v>
      </c>
      <c r="J18" s="101">
        <f>J$3*'EHP(定格)削減効果計算書（空調）'!$D20*'EHP(定格)削減効果計算書（空調）'!$E20*'EHP(定格)削減効果計算書（空調）'!$F20*J$4*0.01</f>
        <v>5048.9599999999991</v>
      </c>
      <c r="K18" s="101">
        <f>K$3*'EHP(定格)削減効果計算書（空調）'!$D20*'EHP(定格)削減効果計算書（空調）'!$E20*'EHP(定格)削減効果計算書（空調）'!$F20*K$4*0.01</f>
        <v>0</v>
      </c>
      <c r="L18" s="101">
        <f>L$3*'EHP(定格)削減効果計算書（空調）'!$D20*'EHP(定格)削減効果計算書（空調）'!$E20*'EHP(定格)削減効果計算書（空調）'!$F20*L$4*0.01</f>
        <v>0</v>
      </c>
      <c r="M18" s="101">
        <f>M$3*'EHP(定格)削減効果計算書（空調）'!$D20*'EHP(定格)削減効果計算書（空調）'!$E20*'EHP(定格)削減効果計算書（空調）'!$F20*M$4*0.01</f>
        <v>0</v>
      </c>
      <c r="N18" s="101">
        <f>N$3*'EHP(定格)削減効果計算書（空調）'!$D20*'EHP(定格)削減効果計算書（空調）'!$E20*'EHP(定格)削減効果計算書（空調）'!$F20*N$4*0.01</f>
        <v>0</v>
      </c>
      <c r="O18" s="101">
        <f t="shared" si="1"/>
        <v>55209.279999999999</v>
      </c>
      <c r="P18" s="100">
        <f>P$3*'EHP(定格)削減効果計算書（空調）'!$D20*'EHP(定格)削減効果計算書（空調）'!$E20*'EHP(定格)削減効果計算書（空調）'!$I20*P$4*0.01</f>
        <v>24860.639999999999</v>
      </c>
      <c r="Q18" s="100">
        <f>Q$3*'EHP(定格)削減効果計算書（空調）'!$D20*'EHP(定格)削減効果計算書（空調）'!$E20*'EHP(定格)削減効果計算書（空調）'!$I20*Q$4*0.01</f>
        <v>13500.479999999998</v>
      </c>
      <c r="R18" s="100">
        <f>R$3*'EHP(定格)削減効果計算書（空調）'!$D20*'EHP(定格)削減効果計算書（空調）'!$E20*'EHP(定格)削減効果計算書（空調）'!$I20*R$4*0.01</f>
        <v>0</v>
      </c>
      <c r="S18" s="100">
        <f>S$3*'EHP(定格)削減効果計算書（空調）'!$D20*'EHP(定格)削減効果計算書（空調）'!$E20*'EHP(定格)削減効果計算書（空調）'!$I20*S$4*0.01</f>
        <v>0</v>
      </c>
      <c r="T18" s="100">
        <f>T$3*'EHP(定格)削減効果計算書（空調）'!$D20*'EHP(定格)削減効果計算書（空調）'!$E20*'EHP(定格)削減効果計算書（空調）'!$I20*T$4*0.01</f>
        <v>0</v>
      </c>
      <c r="U18" s="100">
        <f>U$3*'EHP(定格)削減効果計算書（空調）'!$D20*'EHP(定格)削減効果計算書（空調）'!$E20*'EHP(定格)削減効果計算書（空調）'!$I20*U$4*0.01</f>
        <v>0</v>
      </c>
      <c r="V18" s="100">
        <f>V$3*'EHP(定格)削減効果計算書（空調）'!$D20*'EHP(定格)削減効果計算書（空調）'!$E20*'EHP(定格)削減効果計算書（空調）'!$I20*V$4*0.01</f>
        <v>0</v>
      </c>
      <c r="W18" s="100">
        <f>W$3*'EHP(定格)削減効果計算書（空調）'!$D20*'EHP(定格)削減効果計算書（空調）'!$E20*'EHP(定格)削減効果計算書（空調）'!$I20*W$4*0.01</f>
        <v>33421.919999999998</v>
      </c>
      <c r="X18" s="100">
        <f>X$3*'EHP(定格)削減効果計算書（空調）'!$D20*'EHP(定格)削減効果計算書（空調）'!$E20*'EHP(定格)削減効果計算書（空調）'!$I20*X$4*0.01</f>
        <v>54001.919999999991</v>
      </c>
      <c r="Y18" s="100">
        <f>Y$3*'EHP(定格)削減効果計算書（空調）'!$D20*'EHP(定格)削減効果計算書（空調）'!$E20*'EHP(定格)削減効果計算書（空調）'!$I20*Y$4*0.01</f>
        <v>75405.119999999995</v>
      </c>
      <c r="Z18" s="100">
        <f>Z$3*'EHP(定格)削減効果計算書（空調）'!$D20*'EHP(定格)削減効果計算書（空調）'!$E20*'EHP(定格)削減効果計算書（空調）'!$I20*Z$4*0.01</f>
        <v>76228.319999999992</v>
      </c>
      <c r="AA18" s="100">
        <f>AA$3*'EHP(定格)削減効果計算書（空調）'!$D20*'EHP(定格)削減効果計算書（空調）'!$E20*'EHP(定格)削減効果計算書（空調）'!$I20*AA$4*0.01</f>
        <v>41818.559999999998</v>
      </c>
      <c r="AB18" s="100">
        <f t="shared" si="2"/>
        <v>319236.95999999996</v>
      </c>
    </row>
    <row r="19" spans="2:28">
      <c r="B19" s="94" t="e">
        <f>#REF!</f>
        <v>#REF!</v>
      </c>
      <c r="C19" s="101">
        <f>C$3*'EHP(定格)削減効果計算書（空調）'!$D21*'EHP(定格)削減効果計算書（空調）'!$E21*'EHP(定格)削減効果計算書（空調）'!$F21*C$4*0.01</f>
        <v>8640</v>
      </c>
      <c r="D19" s="101">
        <f>D$3*'EHP(定格)削減効果計算書（空調）'!$D21*'EHP(定格)削減効果計算書（空調）'!$E21*'EHP(定格)削減効果計算書（空調）'!$F21*D$4*0.01</f>
        <v>15457.5</v>
      </c>
      <c r="E19" s="101">
        <f>E$3*'EHP(定格)削減効果計算書（空調）'!$D21*'EHP(定格)削減効果計算書（空調）'!$E21*'EHP(定格)削減効果計算書（空調）'!$F21*E$4*0.01</f>
        <v>23152.5</v>
      </c>
      <c r="F19" s="101">
        <f>F$3*'EHP(定格)削減効果計算書（空調）'!$D21*'EHP(定格)削減効果計算書（空調）'!$E21*'EHP(定格)削減効果計算書（空調）'!$F21*F$4*0.01</f>
        <v>0</v>
      </c>
      <c r="G19" s="101">
        <f>G$3*'EHP(定格)削減効果計算書（空調）'!$D21*'EHP(定格)削減効果計算書（空調）'!$E21*'EHP(定格)削減効果計算書（空調）'!$F21*G$4*0.01</f>
        <v>0</v>
      </c>
      <c r="H19" s="101">
        <f>H$3*'EHP(定格)削減効果計算書（空調）'!$D21*'EHP(定格)削減効果計算書（空調）'!$E21*'EHP(定格)削減効果計算書（空調）'!$F21*H$4*0.01</f>
        <v>0</v>
      </c>
      <c r="I19" s="101">
        <f>I$3*'EHP(定格)削減効果計算書（空調）'!$D21*'EHP(定格)削減効果計算書（空調）'!$E21*'EHP(定格)削減効果計算書（空調）'!$F21*I$4*0.01</f>
        <v>14445</v>
      </c>
      <c r="J19" s="101">
        <f>J$3*'EHP(定格)削減効果計算書（空調）'!$D21*'EHP(定格)削減効果計算書（空調）'!$E21*'EHP(定格)削減効果計算書（空調）'!$F21*J$4*0.01</f>
        <v>6210</v>
      </c>
      <c r="K19" s="101">
        <f>K$3*'EHP(定格)削減効果計算書（空調）'!$D21*'EHP(定格)削減効果計算書（空調）'!$E21*'EHP(定格)削減効果計算書（空調）'!$F21*K$4*0.01</f>
        <v>0</v>
      </c>
      <c r="L19" s="101">
        <f>L$3*'EHP(定格)削減効果計算書（空調）'!$D21*'EHP(定格)削減効果計算書（空調）'!$E21*'EHP(定格)削減効果計算書（空調）'!$F21*L$4*0.01</f>
        <v>0</v>
      </c>
      <c r="M19" s="101">
        <f>M$3*'EHP(定格)削減効果計算書（空調）'!$D21*'EHP(定格)削減効果計算書（空調）'!$E21*'EHP(定格)削減効果計算書（空調）'!$F21*M$4*0.01</f>
        <v>0</v>
      </c>
      <c r="N19" s="101">
        <f>N$3*'EHP(定格)削減効果計算書（空調）'!$D21*'EHP(定格)削減効果計算書（空調）'!$E21*'EHP(定格)削減効果計算書（空調）'!$F21*N$4*0.01</f>
        <v>0</v>
      </c>
      <c r="O19" s="101">
        <f t="shared" si="1"/>
        <v>67905</v>
      </c>
      <c r="P19" s="100">
        <f>P$3*'EHP(定格)削減効果計算書（空調）'!$D21*'EHP(定格)削減効果計算書（空調）'!$E21*'EHP(定格)削減効果計算書（空調）'!$I21*P$4*0.01</f>
        <v>30577.5</v>
      </c>
      <c r="Q19" s="100">
        <f>Q$3*'EHP(定格)削減効果計算書（空調）'!$D21*'EHP(定格)削減効果計算書（空調）'!$E21*'EHP(定格)削減効果計算書（空調）'!$I21*Q$4*0.01</f>
        <v>16604.999999999996</v>
      </c>
      <c r="R19" s="100">
        <f>R$3*'EHP(定格)削減効果計算書（空調）'!$D21*'EHP(定格)削減効果計算書（空調）'!$E21*'EHP(定格)削減効果計算書（空調）'!$I21*R$4*0.01</f>
        <v>0</v>
      </c>
      <c r="S19" s="100">
        <f>S$3*'EHP(定格)削減効果計算書（空調）'!$D21*'EHP(定格)削減効果計算書（空調）'!$E21*'EHP(定格)削減効果計算書（空調）'!$I21*S$4*0.01</f>
        <v>0</v>
      </c>
      <c r="T19" s="100">
        <f>T$3*'EHP(定格)削減効果計算書（空調）'!$D21*'EHP(定格)削減効果計算書（空調）'!$E21*'EHP(定格)削減効果計算書（空調）'!$I21*T$4*0.01</f>
        <v>0</v>
      </c>
      <c r="U19" s="100">
        <f>U$3*'EHP(定格)削減効果計算書（空調）'!$D21*'EHP(定格)削減効果計算書（空調）'!$E21*'EHP(定格)削減効果計算書（空調）'!$I21*U$4*0.01</f>
        <v>0</v>
      </c>
      <c r="V19" s="100">
        <f>V$3*'EHP(定格)削減効果計算書（空調）'!$D21*'EHP(定格)削減効果計算書（空調）'!$E21*'EHP(定格)削減効果計算書（空調）'!$I21*V$4*0.01</f>
        <v>0</v>
      </c>
      <c r="W19" s="100">
        <f>W$3*'EHP(定格)削減効果計算書（空調）'!$D21*'EHP(定格)削減効果計算書（空調）'!$E21*'EHP(定格)削減効果計算書（空調）'!$I21*W$4*0.01</f>
        <v>41107.5</v>
      </c>
      <c r="X19" s="100">
        <f>X$3*'EHP(定格)削減効果計算書（空調）'!$D21*'EHP(定格)削減効果計算書（空調）'!$E21*'EHP(定格)削減効果計算書（空調）'!$I21*X$4*0.01</f>
        <v>66419.999999999985</v>
      </c>
      <c r="Y19" s="100">
        <f>Y$3*'EHP(定格)削減効果計算書（空調）'!$D21*'EHP(定格)削減効果計算書（空調）'!$E21*'EHP(定格)削減効果計算書（空調）'!$I21*Y$4*0.01</f>
        <v>92745</v>
      </c>
      <c r="Z19" s="100">
        <f>Z$3*'EHP(定格)削減効果計算書（空調）'!$D21*'EHP(定格)削減効果計算書（空調）'!$E21*'EHP(定格)削減効果計算書（空調）'!$I21*Z$4*0.01</f>
        <v>93757.5</v>
      </c>
      <c r="AA19" s="100">
        <f>AA$3*'EHP(定格)削減効果計算書（空調）'!$D21*'EHP(定格)削減効果計算書（空調）'!$E21*'EHP(定格)削減効果計算書（空調）'!$I21*AA$4*0.01</f>
        <v>51435</v>
      </c>
      <c r="AB19" s="100">
        <f t="shared" si="2"/>
        <v>392647.5</v>
      </c>
    </row>
    <row r="20" spans="2:28">
      <c r="B20" s="94" t="e">
        <f>#REF!</f>
        <v>#REF!</v>
      </c>
      <c r="C20" s="101">
        <f>C$3*'EHP(定格)削減効果計算書（空調）'!$D22*'EHP(定格)削減効果計算書（空調）'!$E22*'EHP(定格)削減効果計算書（空調）'!$F22*C$4*0.01</f>
        <v>10485.76</v>
      </c>
      <c r="D20" s="101">
        <f>D$3*'EHP(定格)削減効果計算書（空調）'!$D22*'EHP(定格)削減効果計算書（空調）'!$E22*'EHP(定格)削減効果計算書（空調）'!$F22*D$4*0.01</f>
        <v>18759.68</v>
      </c>
      <c r="E20" s="101">
        <f>E$3*'EHP(定格)削減効果計算書（空調）'!$D22*'EHP(定格)削減効果計算書（空調）'!$E22*'EHP(定格)削減効果計算書（空調）'!$F22*E$4*0.01</f>
        <v>28098.560000000001</v>
      </c>
      <c r="F20" s="101">
        <f>F$3*'EHP(定格)削減効果計算書（空調）'!$D22*'EHP(定格)削減効果計算書（空調）'!$E22*'EHP(定格)削減効果計算書（空調）'!$F22*F$4*0.01</f>
        <v>0</v>
      </c>
      <c r="G20" s="101">
        <f>G$3*'EHP(定格)削減効果計算書（空調）'!$D22*'EHP(定格)削減効果計算書（空調）'!$E22*'EHP(定格)削減効果計算書（空調）'!$F22*G$4*0.01</f>
        <v>0</v>
      </c>
      <c r="H20" s="101">
        <f>H$3*'EHP(定格)削減効果計算書（空調）'!$D22*'EHP(定格)削減効果計算書（空調）'!$E22*'EHP(定格)削減効果計算書（空調）'!$F22*H$4*0.01</f>
        <v>0</v>
      </c>
      <c r="I20" s="101">
        <f>I$3*'EHP(定格)削減効果計算書（空調）'!$D22*'EHP(定格)削減効果計算書（空調）'!$E22*'EHP(定格)削減効果計算書（空調）'!$F22*I$4*0.01</f>
        <v>17530.88</v>
      </c>
      <c r="J20" s="101">
        <f>J$3*'EHP(定格)削減効果計算書（空調）'!$D22*'EHP(定格)削減効果計算書（空調）'!$E22*'EHP(定格)削減効果計算書（空調）'!$F22*J$4*0.01</f>
        <v>7536.64</v>
      </c>
      <c r="K20" s="101">
        <f>K$3*'EHP(定格)削減効果計算書（空調）'!$D22*'EHP(定格)削減効果計算書（空調）'!$E22*'EHP(定格)削減効果計算書（空調）'!$F22*K$4*0.01</f>
        <v>0</v>
      </c>
      <c r="L20" s="101">
        <f>L$3*'EHP(定格)削減効果計算書（空調）'!$D22*'EHP(定格)削減効果計算書（空調）'!$E22*'EHP(定格)削減効果計算書（空調）'!$F22*L$4*0.01</f>
        <v>0</v>
      </c>
      <c r="M20" s="101">
        <f>M$3*'EHP(定格)削減効果計算書（空調）'!$D22*'EHP(定格)削減効果計算書（空調）'!$E22*'EHP(定格)削減効果計算書（空調）'!$F22*M$4*0.01</f>
        <v>0</v>
      </c>
      <c r="N20" s="101">
        <f>N$3*'EHP(定格)削減効果計算書（空調）'!$D22*'EHP(定格)削減効果計算書（空調）'!$E22*'EHP(定格)削減効果計算書（空調）'!$F22*N$4*0.01</f>
        <v>0</v>
      </c>
      <c r="O20" s="101">
        <f t="shared" si="1"/>
        <v>82411.520000000004</v>
      </c>
      <c r="P20" s="100">
        <f>P$3*'EHP(定格)削減効果計算書（空調）'!$D22*'EHP(定格)削減効果計算書（空調）'!$E22*'EHP(定格)削減効果計算書（空調）'!$I22*P$4*0.01</f>
        <v>37109.760000000002</v>
      </c>
      <c r="Q20" s="100">
        <f>Q$3*'EHP(定格)削減効果計算書（空調）'!$D22*'EHP(定格)削減効果計算書（空調）'!$E22*'EHP(定格)削減効果計算書（空調）'!$I22*Q$4*0.01</f>
        <v>20152.32</v>
      </c>
      <c r="R20" s="100">
        <f>R$3*'EHP(定格)削減効果計算書（空調）'!$D22*'EHP(定格)削減効果計算書（空調）'!$E22*'EHP(定格)削減効果計算書（空調）'!$I22*R$4*0.01</f>
        <v>0</v>
      </c>
      <c r="S20" s="100">
        <f>S$3*'EHP(定格)削減効果計算書（空調）'!$D22*'EHP(定格)削減効果計算書（空調）'!$E22*'EHP(定格)削減効果計算書（空調）'!$I22*S$4*0.01</f>
        <v>0</v>
      </c>
      <c r="T20" s="100">
        <f>T$3*'EHP(定格)削減効果計算書（空調）'!$D22*'EHP(定格)削減効果計算書（空調）'!$E22*'EHP(定格)削減効果計算書（空調）'!$I22*T$4*0.01</f>
        <v>0</v>
      </c>
      <c r="U20" s="100">
        <f>U$3*'EHP(定格)削減効果計算書（空調）'!$D22*'EHP(定格)削減効果計算書（空調）'!$E22*'EHP(定格)削減効果計算書（空調）'!$I22*U$4*0.01</f>
        <v>0</v>
      </c>
      <c r="V20" s="100">
        <f>V$3*'EHP(定格)削減効果計算書（空調）'!$D22*'EHP(定格)削減効果計算書（空調）'!$E22*'EHP(定格)削減効果計算書（空調）'!$I22*V$4*0.01</f>
        <v>0</v>
      </c>
      <c r="W20" s="100">
        <f>W$3*'EHP(定格)削減効果計算書（空調）'!$D22*'EHP(定格)削減効果計算書（空調）'!$E22*'EHP(定格)削減効果計算書（空調）'!$I22*W$4*0.01</f>
        <v>49889.279999999999</v>
      </c>
      <c r="X20" s="100">
        <f>X$3*'EHP(定格)削減効果計算書（空調）'!$D22*'EHP(定格)削減効果計算書（空調）'!$E22*'EHP(定格)削減効果計算書（空調）'!$I22*X$4*0.01</f>
        <v>80609.279999999999</v>
      </c>
      <c r="Y20" s="100">
        <f>Y$3*'EHP(定格)削減効果計算書（空調）'!$D22*'EHP(定格)削減効果計算書（空調）'!$E22*'EHP(定格)削減効果計算書（空調）'!$I22*Y$4*0.01</f>
        <v>112558.08</v>
      </c>
      <c r="Z20" s="100">
        <f>Z$3*'EHP(定格)削減効果計算書（空調）'!$D22*'EHP(定格)削減効果計算書（空調）'!$E22*'EHP(定格)削減効果計算書（空調）'!$I22*Z$4*0.01</f>
        <v>113786.88</v>
      </c>
      <c r="AA20" s="100">
        <f>AA$3*'EHP(定格)削減効果計算書（空調）'!$D22*'EHP(定格)削減効果計算書（空調）'!$E22*'EHP(定格)削減効果計算書（空調）'!$I22*AA$4*0.01</f>
        <v>62423.040000000001</v>
      </c>
      <c r="AB20" s="100">
        <f t="shared" si="2"/>
        <v>476528.64000000001</v>
      </c>
    </row>
    <row r="21" spans="2:28">
      <c r="B21" s="94" t="e">
        <f>#REF!</f>
        <v>#REF!</v>
      </c>
      <c r="C21" s="101">
        <f>C$3*'EHP(定格)削減効果計算書（空調）'!$D23*'EHP(定格)削減効果計算書（空調）'!$E23*'EHP(定格)削減効果計算書（空調）'!$F23*C$4*0.01</f>
        <v>12577.28</v>
      </c>
      <c r="D21" s="101">
        <f>D$3*'EHP(定格)削減効果計算書（空調）'!$D23*'EHP(定格)削減効果計算書（空調）'!$E23*'EHP(定格)削減効果計算書（空調）'!$F23*D$4*0.01</f>
        <v>22501.54</v>
      </c>
      <c r="E21" s="101">
        <f>E$3*'EHP(定格)削減効果計算書（空調）'!$D23*'EHP(定格)削減効果計算書（空調）'!$E23*'EHP(定格)削減効果計算書（空調）'!$F23*E$4*0.01</f>
        <v>33703.179999999993</v>
      </c>
      <c r="F21" s="101">
        <f>F$3*'EHP(定格)削減効果計算書（空調）'!$D23*'EHP(定格)削減効果計算書（空調）'!$E23*'EHP(定格)削減効果計算書（空調）'!$F23*F$4*0.01</f>
        <v>0</v>
      </c>
      <c r="G21" s="101">
        <f>G$3*'EHP(定格)削減効果計算書（空調）'!$D23*'EHP(定格)削減効果計算書（空調）'!$E23*'EHP(定格)削減効果計算書（空調）'!$F23*G$4*0.01</f>
        <v>0</v>
      </c>
      <c r="H21" s="101">
        <f>H$3*'EHP(定格)削減効果計算書（空調）'!$D23*'EHP(定格)削減効果計算書（空調）'!$E23*'EHP(定格)削減効果計算書（空調）'!$F23*H$4*0.01</f>
        <v>0</v>
      </c>
      <c r="I21" s="101">
        <f>I$3*'EHP(定格)削減効果計算書（空調）'!$D23*'EHP(定格)削減効果計算書（空調）'!$E23*'EHP(定格)削減効果計算書（空調）'!$F23*I$4*0.01</f>
        <v>21027.64</v>
      </c>
      <c r="J21" s="101">
        <f>J$3*'EHP(定格)削減効果計算書（空調）'!$D23*'EHP(定格)削減効果計算書（空調）'!$E23*'EHP(定格)削減効果計算書（空調）'!$F23*J$4*0.01</f>
        <v>9039.9199999999983</v>
      </c>
      <c r="K21" s="101">
        <f>K$3*'EHP(定格)削減効果計算書（空調）'!$D23*'EHP(定格)削減効果計算書（空調）'!$E23*'EHP(定格)削減効果計算書（空調）'!$F23*K$4*0.01</f>
        <v>0</v>
      </c>
      <c r="L21" s="101">
        <f>L$3*'EHP(定格)削減効果計算書（空調）'!$D23*'EHP(定格)削減効果計算書（空調）'!$E23*'EHP(定格)削減効果計算書（空調）'!$F23*L$4*0.01</f>
        <v>0</v>
      </c>
      <c r="M21" s="101">
        <f>M$3*'EHP(定格)削減効果計算書（空調）'!$D23*'EHP(定格)削減効果計算書（空調）'!$E23*'EHP(定格)削減効果計算書（空調）'!$F23*M$4*0.01</f>
        <v>0</v>
      </c>
      <c r="N21" s="101">
        <f>N$3*'EHP(定格)削減効果計算書（空調）'!$D23*'EHP(定格)削減効果計算書（空調）'!$E23*'EHP(定格)削減効果計算書（空調）'!$F23*N$4*0.01</f>
        <v>0</v>
      </c>
      <c r="O21" s="101">
        <f t="shared" si="1"/>
        <v>98849.56</v>
      </c>
      <c r="P21" s="100">
        <f>P$3*'EHP(定格)削減効果計算書（空調）'!$D23*'EHP(定格)削減効果計算書（空調）'!$E23*'EHP(定格)削減効果計算書（空調）'!$I23*P$4*0.01</f>
        <v>44511.78</v>
      </c>
      <c r="Q21" s="100">
        <f>Q$3*'EHP(定格)削減効果計算書（空調）'!$D23*'EHP(定格)削減効果計算書（空調）'!$E23*'EHP(定格)削減効果計算書（空調）'!$I23*Q$4*0.01</f>
        <v>24171.96</v>
      </c>
      <c r="R21" s="100">
        <f>R$3*'EHP(定格)削減効果計算書（空調）'!$D23*'EHP(定格)削減効果計算書（空調）'!$E23*'EHP(定格)削減効果計算書（空調）'!$I23*R$4*0.01</f>
        <v>0</v>
      </c>
      <c r="S21" s="100">
        <f>S$3*'EHP(定格)削減効果計算書（空調）'!$D23*'EHP(定格)削減効果計算書（空調）'!$E23*'EHP(定格)削減効果計算書（空調）'!$I23*S$4*0.01</f>
        <v>0</v>
      </c>
      <c r="T21" s="100">
        <f>T$3*'EHP(定格)削減効果計算書（空調）'!$D23*'EHP(定格)削減効果計算書（空調）'!$E23*'EHP(定格)削減効果計算書（空調）'!$I23*T$4*0.01</f>
        <v>0</v>
      </c>
      <c r="U21" s="100">
        <f>U$3*'EHP(定格)削減効果計算書（空調）'!$D23*'EHP(定格)削減効果計算書（空調）'!$E23*'EHP(定格)削減効果計算書（空調）'!$I23*U$4*0.01</f>
        <v>0</v>
      </c>
      <c r="V21" s="100">
        <f>V$3*'EHP(定格)削減効果計算書（空調）'!$D23*'EHP(定格)削減効果計算書（空調）'!$E23*'EHP(定格)削減効果計算書（空調）'!$I23*V$4*0.01</f>
        <v>0</v>
      </c>
      <c r="W21" s="100">
        <f>W$3*'EHP(定格)削減効果計算書（空調）'!$D23*'EHP(定格)削減効果計算書（空調）'!$E23*'EHP(定格)削減効果計算書（空調）'!$I23*W$4*0.01</f>
        <v>59840.340000000004</v>
      </c>
      <c r="X21" s="100">
        <f>X$3*'EHP(定格)削減効果計算書（空調）'!$D23*'EHP(定格)削減効果計算書（空調）'!$E23*'EHP(定格)削減効果計算書（空調）'!$I23*X$4*0.01</f>
        <v>96687.84</v>
      </c>
      <c r="Y21" s="100">
        <f>Y$3*'EHP(定格)削減効果計算書（空調）'!$D23*'EHP(定格)削減効果計算書（空調）'!$E23*'EHP(定格)削減効果計算書（空調）'!$I23*Y$4*0.01</f>
        <v>135009.24</v>
      </c>
      <c r="Z21" s="100">
        <f>Z$3*'EHP(定格)削減効果計算書（空調）'!$D23*'EHP(定格)削減効果計算書（空調）'!$E23*'EHP(定格)削減効果計算書（空調）'!$I23*Z$4*0.01</f>
        <v>136483.14000000001</v>
      </c>
      <c r="AA21" s="100">
        <f>AA$3*'EHP(定格)削減効果計算書（空調）'!$D23*'EHP(定格)削減効果計算書（空調）'!$E23*'EHP(定格)削減効果計算書（空調）'!$I23*AA$4*0.01</f>
        <v>74874.12</v>
      </c>
      <c r="AB21" s="100">
        <f t="shared" si="2"/>
        <v>571578.41999999993</v>
      </c>
    </row>
  </sheetData>
  <mergeCells count="4">
    <mergeCell ref="C1:O1"/>
    <mergeCell ref="P1:AB1"/>
    <mergeCell ref="O2:O4"/>
    <mergeCell ref="AB2:AB4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9FA2-1952-4747-A70C-EA694C0B330F}">
  <sheetPr>
    <tabColor theme="9" tint="0.59999389629810485"/>
  </sheetPr>
  <dimension ref="A1:G7"/>
  <sheetViews>
    <sheetView workbookViewId="0">
      <selection activeCell="B3" sqref="B3:B4"/>
    </sheetView>
  </sheetViews>
  <sheetFormatPr defaultRowHeight="18.75"/>
  <cols>
    <col min="1" max="1" width="13.25" bestFit="1" customWidth="1"/>
    <col min="2" max="2" width="13.25" customWidth="1"/>
    <col min="3" max="3" width="14" customWidth="1"/>
    <col min="4" max="4" width="13" bestFit="1" customWidth="1"/>
    <col min="5" max="5" width="12.75" hidden="1" customWidth="1"/>
    <col min="7" max="7" width="18.125" customWidth="1"/>
  </cols>
  <sheetData>
    <row r="1" spans="1:7" ht="19.5" thickBot="1">
      <c r="A1" s="452" t="s">
        <v>166</v>
      </c>
      <c r="B1" s="453"/>
      <c r="C1" s="482"/>
      <c r="D1" s="483"/>
      <c r="E1" s="38"/>
    </row>
    <row r="2" spans="1:7" ht="19.5" thickBot="1">
      <c r="A2" s="139" t="s">
        <v>122</v>
      </c>
      <c r="B2" s="139" t="s">
        <v>123</v>
      </c>
      <c r="C2" s="139" t="s">
        <v>39</v>
      </c>
      <c r="D2" s="139" t="s">
        <v>124</v>
      </c>
      <c r="E2" s="139" t="s">
        <v>125</v>
      </c>
      <c r="G2" s="139" t="s">
        <v>186</v>
      </c>
    </row>
    <row r="3" spans="1:7" ht="19.5" thickTop="1">
      <c r="A3" s="476">
        <f>IFERROR(SUM(全熱交換器削減効果計算書!T10:T89),"")</f>
        <v>0</v>
      </c>
      <c r="B3" s="478">
        <f>IFERROR(SUM(全熱交換器削減効果計算書!AA10:AA89),"")</f>
        <v>0</v>
      </c>
      <c r="C3" s="480">
        <f>A3-B3</f>
        <v>0</v>
      </c>
      <c r="D3" s="460" t="str">
        <f>IFERROR(1-(B3/A3),"")</f>
        <v/>
      </c>
      <c r="E3" s="450" t="str">
        <f>IF(D3="","",IF(0.3&lt;=D3,"補助対象","対象外"))</f>
        <v/>
      </c>
      <c r="G3" s="474">
        <f>ROUND(SUM(全熱交換器削減効果計算書!AB10:AB26),3)</f>
        <v>0</v>
      </c>
    </row>
    <row r="4" spans="1:7" ht="19.5" thickBot="1">
      <c r="A4" s="477"/>
      <c r="B4" s="479"/>
      <c r="C4" s="481"/>
      <c r="D4" s="461"/>
      <c r="E4" s="451"/>
      <c r="G4" s="475"/>
    </row>
    <row r="5" spans="1:7">
      <c r="C5" t="s">
        <v>187</v>
      </c>
    </row>
    <row r="6" spans="1:7" ht="19.5" thickBot="1"/>
    <row r="7" spans="1:7" ht="19.5" thickBot="1">
      <c r="A7" s="80" t="s">
        <v>165</v>
      </c>
      <c r="B7" s="1"/>
      <c r="C7" s="31">
        <v>4.2900000000000002E-4</v>
      </c>
    </row>
  </sheetData>
  <sheetProtection formatCells="0" formatColumns="0" formatRows="0"/>
  <mergeCells count="8">
    <mergeCell ref="G3:G4"/>
    <mergeCell ref="E3:E4"/>
    <mergeCell ref="A1:B1"/>
    <mergeCell ref="A3:A4"/>
    <mergeCell ref="B3:B4"/>
    <mergeCell ref="C3:C4"/>
    <mergeCell ref="D3:D4"/>
    <mergeCell ref="C1:D1"/>
  </mergeCells>
  <phoneticPr fontId="2"/>
  <conditionalFormatting sqref="C3:E3">
    <cfRule type="cellIs" dxfId="2" priority="2" operator="equal">
      <formula>"補助対象"</formula>
    </cfRule>
  </conditionalFormatting>
  <conditionalFormatting sqref="G3">
    <cfRule type="cellIs" dxfId="1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C542-B2CD-40FB-9A76-072309DB4726}">
  <sheetPr>
    <tabColor theme="7" tint="0.79998168889431442"/>
  </sheetPr>
  <dimension ref="A1:B2"/>
  <sheetViews>
    <sheetView workbookViewId="0">
      <selection activeCell="Q19" sqref="Q19"/>
    </sheetView>
  </sheetViews>
  <sheetFormatPr defaultRowHeight="18.75"/>
  <cols>
    <col min="1" max="1" width="15.125" bestFit="1" customWidth="1"/>
  </cols>
  <sheetData>
    <row r="1" spans="1:2">
      <c r="A1" t="s">
        <v>182</v>
      </c>
      <c r="B1">
        <v>6</v>
      </c>
    </row>
    <row r="2" spans="1:2">
      <c r="A2" t="s">
        <v>183</v>
      </c>
      <c r="B2">
        <v>13</v>
      </c>
    </row>
  </sheetData>
  <sheetProtection formatCells="0" formatColumns="0" formatRows="0"/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20D7-BA60-4026-9ABD-93C706AA8B66}">
  <sheetPr>
    <tabColor theme="9"/>
  </sheetPr>
  <dimension ref="A1:AX50"/>
  <sheetViews>
    <sheetView view="pageBreakPreview" zoomScale="60" zoomScaleNormal="70" workbookViewId="0">
      <selection activeCell="S46" sqref="S46:T46"/>
    </sheetView>
  </sheetViews>
  <sheetFormatPr defaultRowHeight="18.75"/>
  <cols>
    <col min="1" max="1" width="4.75" style="1" customWidth="1"/>
    <col min="2" max="2" width="10.375" style="1" customWidth="1"/>
    <col min="3" max="3" width="14.375" style="1" customWidth="1"/>
    <col min="4" max="4" width="5.5" style="1" customWidth="1"/>
    <col min="5" max="5" width="13.25" style="1" bestFit="1" customWidth="1"/>
    <col min="6" max="7" width="13.375" style="1" customWidth="1"/>
    <col min="8" max="8" width="16" style="1" customWidth="1"/>
    <col min="9" max="11" width="13.25" style="1" customWidth="1"/>
    <col min="12" max="17" width="9.125" style="135" customWidth="1"/>
    <col min="18" max="20" width="9.625" style="1" customWidth="1"/>
    <col min="21" max="21" width="9" style="147"/>
    <col min="22" max="22" width="9" style="135"/>
    <col min="23" max="23" width="9" style="1"/>
    <col min="24" max="24" width="10.75" style="1" bestFit="1" customWidth="1"/>
    <col min="25" max="28" width="9" style="1"/>
    <col min="29" max="29" width="9.625" style="1" customWidth="1"/>
    <col min="30" max="30" width="5.75" style="1" hidden="1" customWidth="1"/>
    <col min="31" max="31" width="9.625" style="1" hidden="1" customWidth="1"/>
    <col min="32" max="32" width="9" style="1" hidden="1" customWidth="1"/>
    <col min="33" max="34" width="0" style="1" hidden="1" customWidth="1"/>
    <col min="35" max="35" width="0" style="147" hidden="1" customWidth="1"/>
    <col min="36" max="36" width="0" style="1" hidden="1" customWidth="1"/>
    <col min="37" max="37" width="7.125" style="1" hidden="1" customWidth="1"/>
    <col min="38" max="38" width="0" style="1" hidden="1" customWidth="1"/>
    <col min="39" max="39" width="9.125" style="1" hidden="1" customWidth="1"/>
    <col min="40" max="40" width="0" style="135" hidden="1" customWidth="1"/>
    <col min="41" max="41" width="0" style="1" hidden="1" customWidth="1"/>
    <col min="42" max="42" width="7.125" style="1" hidden="1" customWidth="1"/>
    <col min="43" max="44" width="9.125" style="1" hidden="1" customWidth="1"/>
    <col min="45" max="45" width="9.875" style="135" hidden="1" customWidth="1"/>
    <col min="46" max="46" width="14.875" style="1" hidden="1" customWidth="1"/>
    <col min="47" max="50" width="0" style="1" hidden="1" customWidth="1"/>
    <col min="51" max="16384" width="9" style="1"/>
  </cols>
  <sheetData>
    <row r="1" spans="1:50" ht="26.25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4"/>
      <c r="V1" s="36"/>
      <c r="W1" s="36"/>
      <c r="X1" s="36"/>
      <c r="Y1" s="36"/>
      <c r="AH1" s="36"/>
      <c r="AK1" s="36"/>
      <c r="AM1" s="36"/>
      <c r="AN1" s="36"/>
      <c r="AO1" s="36"/>
      <c r="AP1" s="36"/>
      <c r="AQ1" s="36"/>
      <c r="AR1" s="36"/>
      <c r="AS1" s="36"/>
      <c r="AT1" s="36"/>
      <c r="AU1" s="36"/>
    </row>
    <row r="2" spans="1:50" ht="26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4"/>
      <c r="V2" s="36"/>
      <c r="W2" s="36"/>
      <c r="X2" s="36"/>
      <c r="Y2" s="36"/>
      <c r="AH2" s="36"/>
      <c r="AK2" s="36"/>
      <c r="AM2" s="36"/>
      <c r="AN2" s="36"/>
      <c r="AO2" s="36"/>
      <c r="AP2" s="36"/>
      <c r="AQ2" s="36"/>
      <c r="AR2" s="36"/>
      <c r="AS2" s="36"/>
      <c r="AT2" s="36"/>
      <c r="AU2" s="36"/>
    </row>
    <row r="3" spans="1:50" ht="19.5" customHeight="1">
      <c r="A3" s="36"/>
      <c r="B3" s="127" t="s">
        <v>129</v>
      </c>
      <c r="C3" s="36"/>
      <c r="D3" s="36"/>
      <c r="E3" s="36"/>
      <c r="F3" s="36"/>
      <c r="G3" s="36"/>
      <c r="H3" s="36"/>
      <c r="I3" s="36"/>
      <c r="J3" s="36"/>
      <c r="L3" s="36"/>
      <c r="M3" s="36"/>
      <c r="N3" s="36"/>
      <c r="O3" s="36"/>
      <c r="P3" s="36"/>
      <c r="Q3" s="1"/>
      <c r="T3" s="34"/>
      <c r="V3" s="36"/>
      <c r="Y3" s="36"/>
      <c r="AH3" s="36"/>
      <c r="AK3" s="36"/>
      <c r="AM3" s="36"/>
      <c r="AN3" s="36"/>
      <c r="AP3" s="36"/>
      <c r="AR3" s="36"/>
      <c r="AS3" s="1"/>
      <c r="AU3" s="36"/>
    </row>
    <row r="4" spans="1:50" ht="26.25">
      <c r="A4" s="36"/>
      <c r="B4" s="126"/>
      <c r="C4" s="36"/>
      <c r="D4" s="36"/>
      <c r="E4" s="36"/>
      <c r="F4" s="36"/>
      <c r="G4" s="36"/>
      <c r="H4" s="36"/>
      <c r="I4" s="36"/>
      <c r="J4" s="36"/>
      <c r="L4" s="36"/>
      <c r="M4" s="36"/>
      <c r="N4" s="36"/>
      <c r="O4" s="36"/>
      <c r="P4" s="36"/>
      <c r="Q4" s="1"/>
      <c r="T4" s="34"/>
      <c r="V4" s="36"/>
      <c r="Y4" s="36"/>
      <c r="AH4" s="36"/>
      <c r="AK4" s="36"/>
      <c r="AM4" s="36"/>
      <c r="AN4" s="36"/>
      <c r="AP4" s="36"/>
      <c r="AR4" s="36"/>
      <c r="AS4" s="1"/>
      <c r="AU4" s="36"/>
    </row>
    <row r="5" spans="1:50" ht="26.25">
      <c r="A5" s="36"/>
      <c r="B5" s="126"/>
      <c r="C5" s="36"/>
      <c r="D5" s="36"/>
      <c r="E5" s="36"/>
      <c r="F5" s="36"/>
      <c r="G5" s="36"/>
      <c r="H5" s="36"/>
      <c r="I5" s="36"/>
      <c r="J5" s="36"/>
      <c r="L5" s="484" t="s">
        <v>151</v>
      </c>
      <c r="M5" s="484"/>
      <c r="N5" s="484"/>
      <c r="O5" s="484"/>
      <c r="P5" s="484"/>
      <c r="Q5" s="484"/>
      <c r="R5" s="484"/>
      <c r="S5" s="484"/>
      <c r="T5" s="484"/>
      <c r="V5" s="484" t="s">
        <v>152</v>
      </c>
      <c r="W5" s="484"/>
      <c r="X5" s="484"/>
      <c r="Y5" s="484"/>
      <c r="Z5" s="484"/>
      <c r="AA5" s="484"/>
      <c r="AB5" s="484"/>
      <c r="AH5" s="36"/>
      <c r="AK5" s="36"/>
      <c r="AM5" s="36"/>
      <c r="AN5" s="36"/>
      <c r="AP5" s="36"/>
      <c r="AQ5" s="36"/>
      <c r="AR5" s="36"/>
      <c r="AS5" s="1"/>
      <c r="AT5" s="36"/>
      <c r="AU5" s="36"/>
    </row>
    <row r="6" spans="1:50" ht="21.75" thickBot="1">
      <c r="A6" s="37" t="s">
        <v>32</v>
      </c>
      <c r="B6" s="37"/>
      <c r="F6" s="34"/>
      <c r="G6" s="34"/>
      <c r="H6" s="34"/>
      <c r="I6" s="34"/>
      <c r="J6" s="34"/>
      <c r="K6" s="34"/>
      <c r="L6" s="200" t="s">
        <v>17</v>
      </c>
      <c r="M6" s="200" t="s">
        <v>140</v>
      </c>
      <c r="N6" s="200" t="s">
        <v>141</v>
      </c>
      <c r="O6" s="200" t="s">
        <v>17</v>
      </c>
      <c r="P6" s="200" t="s">
        <v>140</v>
      </c>
      <c r="Q6" s="200" t="s">
        <v>141</v>
      </c>
      <c r="R6" s="189"/>
      <c r="S6" s="193" t="s">
        <v>149</v>
      </c>
      <c r="T6" s="193"/>
      <c r="U6" s="148"/>
      <c r="V6" s="193" t="s">
        <v>137</v>
      </c>
      <c r="W6" s="193" t="s">
        <v>138</v>
      </c>
      <c r="X6" s="193" t="s">
        <v>137</v>
      </c>
      <c r="Y6" s="193" t="s">
        <v>138</v>
      </c>
      <c r="Z6" s="189"/>
      <c r="AA6" s="193" t="s">
        <v>149</v>
      </c>
      <c r="AB6" s="189"/>
      <c r="AC6" s="34"/>
      <c r="AD6" s="37" t="s">
        <v>31</v>
      </c>
      <c r="AE6" s="34"/>
      <c r="AF6" s="35"/>
      <c r="AG6" s="35"/>
      <c r="AI6" s="148"/>
      <c r="AK6" s="488" t="s">
        <v>136</v>
      </c>
      <c r="AL6" s="488"/>
      <c r="AN6" s="34" t="s">
        <v>137</v>
      </c>
      <c r="AO6" s="34" t="s">
        <v>138</v>
      </c>
      <c r="AP6" s="488" t="s">
        <v>136</v>
      </c>
      <c r="AQ6" s="488"/>
      <c r="AT6" s="34" t="s">
        <v>137</v>
      </c>
      <c r="AU6" s="34" t="s">
        <v>138</v>
      </c>
      <c r="AW6" s="34"/>
    </row>
    <row r="7" spans="1:50" ht="18.75" customHeight="1">
      <c r="A7" s="413" t="s">
        <v>0</v>
      </c>
      <c r="B7" s="413" t="s">
        <v>18</v>
      </c>
      <c r="C7" s="415" t="s">
        <v>16</v>
      </c>
      <c r="D7" s="415" t="s">
        <v>1</v>
      </c>
      <c r="E7" s="54" t="s">
        <v>3</v>
      </c>
      <c r="F7" s="489" t="s">
        <v>22</v>
      </c>
      <c r="G7" s="490"/>
      <c r="H7" s="491"/>
      <c r="I7" s="485" t="s">
        <v>26</v>
      </c>
      <c r="J7" s="486"/>
      <c r="K7" s="487"/>
      <c r="L7" s="196" t="s">
        <v>6</v>
      </c>
      <c r="M7" s="197" t="s">
        <v>23</v>
      </c>
      <c r="N7" s="198" t="s">
        <v>23</v>
      </c>
      <c r="O7" s="161" t="s">
        <v>7</v>
      </c>
      <c r="P7" s="199" t="s">
        <v>23</v>
      </c>
      <c r="Q7" s="173" t="s">
        <v>23</v>
      </c>
      <c r="R7" s="157" t="s">
        <v>2</v>
      </c>
      <c r="S7" s="201" t="s">
        <v>29</v>
      </c>
      <c r="T7" s="158" t="s">
        <v>10</v>
      </c>
      <c r="U7" s="187" t="s">
        <v>142</v>
      </c>
      <c r="V7" s="197" t="s">
        <v>23</v>
      </c>
      <c r="W7" s="198" t="s">
        <v>23</v>
      </c>
      <c r="X7" s="199" t="s">
        <v>23</v>
      </c>
      <c r="Y7" s="173" t="s">
        <v>23</v>
      </c>
      <c r="Z7" s="157" t="s">
        <v>2</v>
      </c>
      <c r="AA7" s="158" t="s">
        <v>29</v>
      </c>
      <c r="AB7" s="158" t="s">
        <v>10</v>
      </c>
      <c r="AC7" s="41"/>
      <c r="AD7" s="413" t="s">
        <v>0</v>
      </c>
      <c r="AE7" s="413" t="s">
        <v>18</v>
      </c>
      <c r="AF7" s="415" t="s">
        <v>16</v>
      </c>
      <c r="AG7" s="415" t="s">
        <v>1</v>
      </c>
      <c r="AH7" s="54" t="s">
        <v>3</v>
      </c>
      <c r="AI7" s="187" t="s">
        <v>142</v>
      </c>
      <c r="AJ7" s="489" t="s">
        <v>22</v>
      </c>
      <c r="AK7" s="490"/>
      <c r="AL7" s="491"/>
      <c r="AM7" s="176" t="s">
        <v>6</v>
      </c>
      <c r="AN7" s="177" t="s">
        <v>23</v>
      </c>
      <c r="AO7" s="178" t="s">
        <v>23</v>
      </c>
      <c r="AP7" s="485" t="s">
        <v>26</v>
      </c>
      <c r="AQ7" s="486"/>
      <c r="AR7" s="487"/>
      <c r="AS7" s="160" t="s">
        <v>7</v>
      </c>
      <c r="AT7" s="174" t="s">
        <v>23</v>
      </c>
      <c r="AU7" s="172" t="s">
        <v>23</v>
      </c>
      <c r="AV7" s="65" t="s">
        <v>2</v>
      </c>
      <c r="AW7" s="58" t="s">
        <v>29</v>
      </c>
      <c r="AX7" s="58" t="s">
        <v>10</v>
      </c>
    </row>
    <row r="8" spans="1:50" ht="19.5" thickBot="1">
      <c r="A8" s="423"/>
      <c r="B8" s="423"/>
      <c r="C8" s="424"/>
      <c r="D8" s="424"/>
      <c r="E8" s="153" t="s">
        <v>4</v>
      </c>
      <c r="F8" s="154" t="s">
        <v>34</v>
      </c>
      <c r="G8" s="155" t="s">
        <v>36</v>
      </c>
      <c r="H8" s="159" t="s">
        <v>37</v>
      </c>
      <c r="I8" s="162" t="s">
        <v>35</v>
      </c>
      <c r="J8" s="156" t="s">
        <v>131</v>
      </c>
      <c r="K8" s="163" t="s">
        <v>38</v>
      </c>
      <c r="L8" s="179" t="s">
        <v>130</v>
      </c>
      <c r="M8" s="180" t="s">
        <v>25</v>
      </c>
      <c r="N8" s="181" t="s">
        <v>25</v>
      </c>
      <c r="O8" s="161" t="s">
        <v>146</v>
      </c>
      <c r="P8" s="175" t="s">
        <v>25</v>
      </c>
      <c r="Q8" s="173" t="s">
        <v>24</v>
      </c>
      <c r="R8" s="157" t="s">
        <v>42</v>
      </c>
      <c r="S8" s="158" t="s">
        <v>28</v>
      </c>
      <c r="T8" s="158" t="s">
        <v>11</v>
      </c>
      <c r="U8" s="188" t="s">
        <v>143</v>
      </c>
      <c r="V8" s="180" t="s">
        <v>25</v>
      </c>
      <c r="W8" s="181" t="s">
        <v>25</v>
      </c>
      <c r="X8" s="175" t="s">
        <v>25</v>
      </c>
      <c r="Y8" s="173" t="s">
        <v>24</v>
      </c>
      <c r="Z8" s="157" t="s">
        <v>42</v>
      </c>
      <c r="AA8" s="158" t="s">
        <v>28</v>
      </c>
      <c r="AB8" s="158" t="s">
        <v>11</v>
      </c>
      <c r="AC8" s="41"/>
      <c r="AD8" s="423"/>
      <c r="AE8" s="423"/>
      <c r="AF8" s="424"/>
      <c r="AG8" s="424"/>
      <c r="AH8" s="153" t="s">
        <v>4</v>
      </c>
      <c r="AI8" s="188" t="s">
        <v>143</v>
      </c>
      <c r="AJ8" s="154" t="s">
        <v>34</v>
      </c>
      <c r="AK8" s="155" t="s">
        <v>36</v>
      </c>
      <c r="AL8" s="159" t="s">
        <v>37</v>
      </c>
      <c r="AM8" s="179" t="s">
        <v>130</v>
      </c>
      <c r="AN8" s="180" t="s">
        <v>25</v>
      </c>
      <c r="AO8" s="181" t="s">
        <v>25</v>
      </c>
      <c r="AP8" s="162" t="s">
        <v>35</v>
      </c>
      <c r="AQ8" s="156" t="s">
        <v>131</v>
      </c>
      <c r="AR8" s="163" t="s">
        <v>38</v>
      </c>
      <c r="AS8" s="161" t="s">
        <v>146</v>
      </c>
      <c r="AT8" s="175" t="s">
        <v>25</v>
      </c>
      <c r="AU8" s="173" t="s">
        <v>24</v>
      </c>
      <c r="AV8" s="157" t="s">
        <v>42</v>
      </c>
      <c r="AW8" s="158" t="s">
        <v>28</v>
      </c>
      <c r="AX8" s="158" t="s">
        <v>11</v>
      </c>
    </row>
    <row r="9" spans="1:50" ht="19.5" thickTop="1">
      <c r="A9" s="130">
        <v>1</v>
      </c>
      <c r="B9" s="129"/>
      <c r="C9" s="71"/>
      <c r="D9" s="129"/>
      <c r="E9" s="113"/>
      <c r="F9" s="112"/>
      <c r="G9" s="114"/>
      <c r="H9" s="113"/>
      <c r="I9" s="112"/>
      <c r="J9" s="128"/>
      <c r="K9" s="113"/>
      <c r="L9" s="150">
        <f>G9*E9*SUM('年間負荷計算シート (EHP用)'!$C$3:$N$3)*D9</f>
        <v>0</v>
      </c>
      <c r="M9" s="169">
        <f>D9*E9*H9*SUM('年間負荷計算シート (GHP用2)'!$C$3:$N$3)*0.075</f>
        <v>0</v>
      </c>
      <c r="N9" s="167">
        <f>('年間負荷計算シート (EHP用)'!$O6*0.075)</f>
        <v>0</v>
      </c>
      <c r="O9" s="164">
        <f>J9*E9*SUM('年間負荷計算シート (EHP用)'!$P$3:$AA$3)</f>
        <v>0</v>
      </c>
      <c r="P9" s="169">
        <f>D9*E9*K9*SUM('年間負荷計算シート (GHP用2)'!$P$3:$AA$3)*0.075</f>
        <v>0</v>
      </c>
      <c r="Q9" s="136">
        <f>('年間負荷計算シート (EHP用)'!$AB6*0.075)</f>
        <v>0</v>
      </c>
      <c r="R9" s="67">
        <f t="shared" ref="R9:R28" si="0">IFERROR((L9+O9),"")</f>
        <v>0</v>
      </c>
      <c r="S9" s="108">
        <f>IFERROR((N9+Q9),"")</f>
        <v>0</v>
      </c>
      <c r="T9" s="108">
        <f>IFERROR((R9*'CO2削減量判定(全熱交換機G)'!$C$7)+(S9*'CO2削減量判定(全熱交換機G)'!$C$8),"")</f>
        <v>0</v>
      </c>
      <c r="U9" s="149"/>
      <c r="V9" s="169">
        <f>D9*E9*H9*SUM('年間負荷計算シート (GHP用2)'!$C$3:$N$3)*0.075*U9*0.3</f>
        <v>0</v>
      </c>
      <c r="W9" s="136">
        <f>('年間負荷計算シート (EHP用)'!$O6*0.075*U9*0.3)</f>
        <v>0</v>
      </c>
      <c r="X9" s="169">
        <f>D9*E9*H9*SUM('年間負荷計算シート (GHP用2)'!$P$3:$AA$3)*0.075*U9*0.4</f>
        <v>0</v>
      </c>
      <c r="Y9" s="136">
        <f>('年間負荷計算シート (EHP用)'!$AB6*0.075)*U9*0.4</f>
        <v>0</v>
      </c>
      <c r="Z9" s="67">
        <f>IFERROR((L9+O9),"")</f>
        <v>0</v>
      </c>
      <c r="AA9" s="108">
        <f>IFERROR((W9+Y9),"")</f>
        <v>0</v>
      </c>
      <c r="AB9" s="108">
        <f>IFERROR((Z9*'CO2削減量判定(全熱交換機G)'!$C$7)+(AA9*'CO2削減量判定(全熱交換機G)'!$C$8),"")</f>
        <v>0</v>
      </c>
      <c r="AC9" s="41"/>
      <c r="AD9" s="130">
        <v>1</v>
      </c>
      <c r="AE9" s="110">
        <f t="shared" ref="AE9:AE28" si="1">B9</f>
        <v>0</v>
      </c>
      <c r="AF9" s="182">
        <f t="shared" ref="AF9:AF28" si="2">C9</f>
        <v>0</v>
      </c>
      <c r="AG9" s="110">
        <f t="shared" ref="AG9:AG28" si="3">D9</f>
        <v>0</v>
      </c>
      <c r="AH9" s="111">
        <f t="shared" ref="AH9:AH28" si="4">E9</f>
        <v>0</v>
      </c>
      <c r="AI9" s="149">
        <v>0.6</v>
      </c>
      <c r="AJ9" s="112">
        <v>22.4</v>
      </c>
      <c r="AK9" s="114">
        <v>0.55000000000000004</v>
      </c>
      <c r="AL9" s="113">
        <v>19.100000000000001</v>
      </c>
      <c r="AM9" s="150">
        <f>AK9*AH9*SUM('年間負荷計算シート (EHP用)'!$C$3:$N$3)*AG9</f>
        <v>0</v>
      </c>
      <c r="AN9" s="169">
        <f>AG9*AH9*AL9*SUM('年間負荷計算シート (GHP用2)'!$C$3:$N$3)*0.075*AI9</f>
        <v>0</v>
      </c>
      <c r="AO9" s="136">
        <f>('年間負荷計算シート (EHP用)'!$O6*0.075*AI9)</f>
        <v>0</v>
      </c>
      <c r="AP9" s="112">
        <v>25</v>
      </c>
      <c r="AQ9" s="128">
        <v>0.55000000000000004</v>
      </c>
      <c r="AR9" s="113">
        <v>18.7</v>
      </c>
      <c r="AS9" s="164">
        <f>AQ9*AH9*SUM('年間負荷計算シート (EHP用)'!$P$3:$AA$3)</f>
        <v>0</v>
      </c>
      <c r="AT9" s="169">
        <f>AG9*AH9*AR9*SUM('年間負荷計算シート (GHP用2)'!$P$3:$AA$3)*0.075*AI9</f>
        <v>0</v>
      </c>
      <c r="AU9" s="136">
        <f>('年間負荷計算シート (EHP用)'!AB6*0.075)*AI9</f>
        <v>0</v>
      </c>
      <c r="AV9" s="67">
        <f>IFERROR((AM9+AS9),"")</f>
        <v>0</v>
      </c>
      <c r="AW9" s="108">
        <f>IFERROR((AO9+AU9),"")</f>
        <v>0</v>
      </c>
      <c r="AX9" s="108">
        <f>IFERROR((AV9*'CO2削減量判定(全熱交換機G)'!$C$7)+(AW9*'CO2削減量判定(全熱交換機G)'!$C$8),"")</f>
        <v>0</v>
      </c>
    </row>
    <row r="10" spans="1:50">
      <c r="A10" s="131">
        <v>2</v>
      </c>
      <c r="B10" s="6"/>
      <c r="C10" s="72"/>
      <c r="D10" s="6"/>
      <c r="E10" s="8"/>
      <c r="F10" s="7"/>
      <c r="G10" s="3"/>
      <c r="H10" s="8"/>
      <c r="I10" s="7"/>
      <c r="J10" s="74"/>
      <c r="K10" s="8"/>
      <c r="L10" s="151">
        <f>G10*E10*SUM('年間負荷計算シート (EHP用)'!$C$3:$N$3)*D10</f>
        <v>0</v>
      </c>
      <c r="M10" s="170">
        <f>D10*E10*H10*SUM('年間負荷計算シート (GHP用2)'!C4:N4)*0.075</f>
        <v>0</v>
      </c>
      <c r="N10" s="168">
        <f>('年間負荷計算シート (EHP用)'!$O7*0.075)</f>
        <v>0</v>
      </c>
      <c r="O10" s="165">
        <f>J10*N10*SUM('年間負荷計算シート (EHP用)'!$P$3:$AA$3)</f>
        <v>0</v>
      </c>
      <c r="P10" s="170">
        <f>D10*E10*K10*SUM('年間負荷計算シート (GHP用2)'!$P$3:$AA$3)*0.075</f>
        <v>0</v>
      </c>
      <c r="Q10" s="137">
        <f>('年間負荷計算シート (EHP用)'!$AB7*0.075)</f>
        <v>0</v>
      </c>
      <c r="R10" s="68">
        <f t="shared" si="0"/>
        <v>0</v>
      </c>
      <c r="S10" s="92">
        <f t="shared" ref="S10:S28" si="5">IFERROR((N10+Q10)*D10,"")</f>
        <v>0</v>
      </c>
      <c r="T10" s="92">
        <f>IFERROR((R10*'CO2削減量判定(全熱交換機G)'!$C$7)+(S10*'CO2削減量判定(全熱交換機G)'!$C$8),"")</f>
        <v>0</v>
      </c>
      <c r="U10" s="149"/>
      <c r="V10" s="170">
        <f>D10*E10*H10*SUM('年間負荷計算シート (GHP用2)'!$C$3:$N$3)*0.075*U10*0.3</f>
        <v>0</v>
      </c>
      <c r="W10" s="137">
        <f>('年間負荷計算シート (EHP用)'!$O7*0.075*U10*0.3)</f>
        <v>0</v>
      </c>
      <c r="X10" s="170">
        <f>D10*E10*H10*SUM('年間負荷計算シート (GHP用2)'!$P$3:$AA$3)*0.075*U10*0.4</f>
        <v>0</v>
      </c>
      <c r="Y10" s="137">
        <f>('年間負荷計算シート (EHP用)'!$AB7*0.075)*U10*0.4</f>
        <v>0</v>
      </c>
      <c r="Z10" s="68">
        <f t="shared" ref="Z10:Z28" si="6">IFERROR((Q10+W10),"")</f>
        <v>0</v>
      </c>
      <c r="AA10" s="92">
        <f t="shared" ref="AA10:AA28" si="7">IFERROR((S10+Y10)*N10,"")</f>
        <v>0</v>
      </c>
      <c r="AB10" s="92">
        <f>IFERROR((Z10*'CO2削減量判定(全熱交換機G)'!$C$7)+(AA10*'CO2削減量判定(全熱交換機G)'!$C$8),"")</f>
        <v>0</v>
      </c>
      <c r="AC10" s="41"/>
      <c r="AD10" s="131">
        <v>2</v>
      </c>
      <c r="AE10" s="91">
        <f t="shared" si="1"/>
        <v>0</v>
      </c>
      <c r="AF10" s="183">
        <f t="shared" si="2"/>
        <v>0</v>
      </c>
      <c r="AG10" s="91">
        <f t="shared" si="3"/>
        <v>0</v>
      </c>
      <c r="AH10" s="93">
        <f t="shared" si="4"/>
        <v>0</v>
      </c>
      <c r="AI10" s="149">
        <v>0.6</v>
      </c>
      <c r="AJ10" s="7"/>
      <c r="AK10" s="3"/>
      <c r="AL10" s="8"/>
      <c r="AM10" s="151">
        <f>AK10*AH10*SUM('年間負荷計算シート (EHP用)'!$C$3:$N$3)*AG10*AI10</f>
        <v>0</v>
      </c>
      <c r="AN10" s="170">
        <f>AG10*AH10*AL10*SUM('年間負荷計算シート (GHP用2)'!$C$3:$N$3)*0.075*AI10</f>
        <v>0</v>
      </c>
      <c r="AO10" s="137">
        <f>('年間負荷計算シート (EHP用)'!$O7*0.075*AI10)</f>
        <v>0</v>
      </c>
      <c r="AP10" s="7"/>
      <c r="AQ10" s="74"/>
      <c r="AR10" s="8"/>
      <c r="AS10" s="165">
        <f>AQ10*AO10*SUM('年間負荷計算シート (EHP用)'!$P$3:$AA$3)</f>
        <v>0</v>
      </c>
      <c r="AT10" s="170">
        <f>AG10*AH10*AR10*SUM('年間負荷計算シート (GHP用2)'!$P$3:$AA$3)*0.075*AI10</f>
        <v>0</v>
      </c>
      <c r="AU10" s="137">
        <f>('年間負荷計算シート (EHP用)'!AB7*0.075)*AI10</f>
        <v>0</v>
      </c>
      <c r="AV10" s="68">
        <f t="shared" ref="AV10:AV28" si="8">IFERROR((AM10+AS10),"")</f>
        <v>0</v>
      </c>
      <c r="AW10" s="92">
        <f t="shared" ref="AW10:AW28" si="9">IFERROR((AO10+AU10)*AG10,"")</f>
        <v>0</v>
      </c>
      <c r="AX10" s="92">
        <f>IFERROR((AV10*'CO2削減量判定(全熱交換機G)'!$C$7)+(AW10*'CO2削減量判定(全熱交換機G)'!$C$8),"")</f>
        <v>0</v>
      </c>
    </row>
    <row r="11" spans="1:50">
      <c r="A11" s="131">
        <v>3</v>
      </c>
      <c r="B11" s="17"/>
      <c r="C11" s="72"/>
      <c r="D11" s="6"/>
      <c r="E11" s="20"/>
      <c r="F11" s="7"/>
      <c r="G11" s="3"/>
      <c r="H11" s="8"/>
      <c r="I11" s="7"/>
      <c r="J11" s="74"/>
      <c r="K11" s="8"/>
      <c r="L11" s="151">
        <f>G11*E11*SUM('年間負荷計算シート (EHP用)'!$C$3:$N$3)*D11</f>
        <v>0</v>
      </c>
      <c r="M11" s="170">
        <f>D11*E11*H11*SUM('年間負荷計算シート (GHP用2)'!C5:N5)*0.075</f>
        <v>0</v>
      </c>
      <c r="N11" s="168">
        <f>('年間負荷計算シート (EHP用)'!$O8*0.075)</f>
        <v>0</v>
      </c>
      <c r="O11" s="165">
        <f>J11*N11*SUM('年間負荷計算シート (EHP用)'!$P$3:$AA$3)</f>
        <v>0</v>
      </c>
      <c r="P11" s="170">
        <f>D11*E11*K11*SUM('年間負荷計算シート (GHP用2)'!$P$3:$AA$3)*0.075</f>
        <v>0</v>
      </c>
      <c r="Q11" s="137">
        <f>('年間負荷計算シート (EHP用)'!$AB8*0.075)</f>
        <v>0</v>
      </c>
      <c r="R11" s="68">
        <f t="shared" si="0"/>
        <v>0</v>
      </c>
      <c r="S11" s="92">
        <f t="shared" si="5"/>
        <v>0</v>
      </c>
      <c r="T11" s="92">
        <f>IFERROR((R11*'CO2削減量判定(全熱交換機G)'!$C$7)+(S11*'CO2削減量判定(全熱交換機G)'!$C$8),"")</f>
        <v>0</v>
      </c>
      <c r="U11" s="149"/>
      <c r="V11" s="170">
        <f>D11*E11*H11*SUM('年間負荷計算シート (GHP用2)'!$C$3:$N$3)*0.075*U11*0.3</f>
        <v>0</v>
      </c>
      <c r="W11" s="137">
        <f>('年間負荷計算シート (EHP用)'!$O8*0.075*U11*0.3)</f>
        <v>0</v>
      </c>
      <c r="X11" s="170">
        <f>D11*E11*H11*SUM('年間負荷計算シート (GHP用2)'!$P$3:$AA$3)*0.075*U11*0.4</f>
        <v>0</v>
      </c>
      <c r="Y11" s="137">
        <f>('年間負荷計算シート (EHP用)'!$AB8*0.075)*U11*0.4</f>
        <v>0</v>
      </c>
      <c r="Z11" s="68">
        <f t="shared" si="6"/>
        <v>0</v>
      </c>
      <c r="AA11" s="92">
        <f t="shared" si="7"/>
        <v>0</v>
      </c>
      <c r="AB11" s="92">
        <f>IFERROR((Z11*'CO2削減量判定(全熱交換機G)'!$C$7)+(AA11*'CO2削減量判定(全熱交換機G)'!$C$8),"")</f>
        <v>0</v>
      </c>
      <c r="AC11" s="41"/>
      <c r="AD11" s="131">
        <v>3</v>
      </c>
      <c r="AE11" s="30">
        <f t="shared" si="1"/>
        <v>0</v>
      </c>
      <c r="AF11" s="183">
        <f t="shared" si="2"/>
        <v>0</v>
      </c>
      <c r="AG11" s="91">
        <f t="shared" si="3"/>
        <v>0</v>
      </c>
      <c r="AH11" s="184">
        <f t="shared" si="4"/>
        <v>0</v>
      </c>
      <c r="AI11" s="149">
        <v>0.6</v>
      </c>
      <c r="AJ11" s="7"/>
      <c r="AK11" s="3"/>
      <c r="AL11" s="8"/>
      <c r="AM11" s="151">
        <f>AK11*AH11*SUM('年間負荷計算シート (EHP用)'!$C$3:$N$3)*AG11*AI11</f>
        <v>0</v>
      </c>
      <c r="AN11" s="170">
        <f>AG11*AH11*AL11*SUM('年間負荷計算シート (GHP用2)'!$C$3:$N$3)*0.075*AI11</f>
        <v>0</v>
      </c>
      <c r="AO11" s="137">
        <f>('年間負荷計算シート (EHP用)'!$O8*0.075*AI11)</f>
        <v>0</v>
      </c>
      <c r="AP11" s="7"/>
      <c r="AQ11" s="74"/>
      <c r="AR11" s="8"/>
      <c r="AS11" s="165">
        <f>AQ11*AO11*SUM('年間負荷計算シート (EHP用)'!$P$3:$AA$3)</f>
        <v>0</v>
      </c>
      <c r="AT11" s="170">
        <f>AG11*AH11*AR11*SUM('年間負荷計算シート (GHP用2)'!$P$3:$AA$3)*0.075*AI11</f>
        <v>0</v>
      </c>
      <c r="AU11" s="137">
        <f>('年間負荷計算シート (EHP用)'!AB8*0.075)*AI11</f>
        <v>0</v>
      </c>
      <c r="AV11" s="68">
        <f t="shared" si="8"/>
        <v>0</v>
      </c>
      <c r="AW11" s="92">
        <f t="shared" si="9"/>
        <v>0</v>
      </c>
      <c r="AX11" s="92">
        <f>IFERROR((AV11*'CO2削減量判定(全熱交換機G)'!$C$7)+(AW11*'CO2削減量判定(全熱交換機G)'!$C$8),"")</f>
        <v>0</v>
      </c>
    </row>
    <row r="12" spans="1:50">
      <c r="A12" s="131">
        <v>4</v>
      </c>
      <c r="B12" s="6"/>
      <c r="C12" s="72"/>
      <c r="D12" s="6"/>
      <c r="E12" s="8"/>
      <c r="F12" s="7"/>
      <c r="G12" s="3"/>
      <c r="H12" s="8"/>
      <c r="I12" s="7"/>
      <c r="J12" s="74"/>
      <c r="K12" s="8"/>
      <c r="L12" s="151">
        <f>G12*E12*SUM('年間負荷計算シート (EHP用)'!$C$3:$N$3)*D12</f>
        <v>0</v>
      </c>
      <c r="M12" s="170">
        <f>D12*E12*H12*SUM('年間負荷計算シート (GHP用2)'!C6:N6)*0.075</f>
        <v>0</v>
      </c>
      <c r="N12" s="168">
        <f>('年間負荷計算シート (EHP用)'!$O9*0.075)</f>
        <v>0</v>
      </c>
      <c r="O12" s="165">
        <f>J12*N12*SUM('年間負荷計算シート (EHP用)'!$P$3:$AA$3)</f>
        <v>0</v>
      </c>
      <c r="P12" s="170">
        <f>D12*E12*K12*SUM('年間負荷計算シート (GHP用2)'!$P$3:$AA$3)*0.075</f>
        <v>0</v>
      </c>
      <c r="Q12" s="137">
        <f>('年間負荷計算シート (EHP用)'!$AB9*0.075)</f>
        <v>0</v>
      </c>
      <c r="R12" s="68">
        <f t="shared" si="0"/>
        <v>0</v>
      </c>
      <c r="S12" s="92">
        <f t="shared" si="5"/>
        <v>0</v>
      </c>
      <c r="T12" s="92">
        <f>IFERROR((R12*'CO2削減量判定(全熱交換機G)'!$C$7)+(S12*'CO2削減量判定(全熱交換機G)'!$C$8),"")</f>
        <v>0</v>
      </c>
      <c r="U12" s="149"/>
      <c r="V12" s="170">
        <f>D12*E12*H12*SUM('年間負荷計算シート (GHP用2)'!$C$3:$N$3)*0.075*U12*0.3</f>
        <v>0</v>
      </c>
      <c r="W12" s="137">
        <f>('年間負荷計算シート (EHP用)'!$O9*0.075*U12*0.3)</f>
        <v>0</v>
      </c>
      <c r="X12" s="170">
        <f>D12*E12*H12*SUM('年間負荷計算シート (GHP用2)'!$P$3:$AA$3)*0.075*U12*0.4</f>
        <v>0</v>
      </c>
      <c r="Y12" s="137">
        <f>('年間負荷計算シート (EHP用)'!$AB9*0.075)*U12*0.4</f>
        <v>0</v>
      </c>
      <c r="Z12" s="68">
        <f t="shared" si="6"/>
        <v>0</v>
      </c>
      <c r="AA12" s="92">
        <f t="shared" si="7"/>
        <v>0</v>
      </c>
      <c r="AB12" s="92">
        <f>IFERROR((Z12*'CO2削減量判定(全熱交換機G)'!$C$7)+(AA12*'CO2削減量判定(全熱交換機G)'!$C$8),"")</f>
        <v>0</v>
      </c>
      <c r="AC12" s="41"/>
      <c r="AD12" s="131">
        <v>4</v>
      </c>
      <c r="AE12" s="91">
        <f t="shared" si="1"/>
        <v>0</v>
      </c>
      <c r="AF12" s="183">
        <f t="shared" si="2"/>
        <v>0</v>
      </c>
      <c r="AG12" s="91">
        <f t="shared" si="3"/>
        <v>0</v>
      </c>
      <c r="AH12" s="93">
        <f t="shared" si="4"/>
        <v>0</v>
      </c>
      <c r="AI12" s="149">
        <v>0.6</v>
      </c>
      <c r="AJ12" s="7"/>
      <c r="AK12" s="3"/>
      <c r="AL12" s="8"/>
      <c r="AM12" s="151">
        <f>AK12*AH12*SUM('年間負荷計算シート (EHP用)'!$C$3:$N$3)*AG12*AI12</f>
        <v>0</v>
      </c>
      <c r="AN12" s="170">
        <f>AG12*AH12*AL12*SUM('年間負荷計算シート (GHP用2)'!$C$3:$N$3)*0.075*AI12</f>
        <v>0</v>
      </c>
      <c r="AO12" s="137">
        <f>('年間負荷計算シート (EHP用)'!$O9*0.075*AI12)</f>
        <v>0</v>
      </c>
      <c r="AP12" s="7"/>
      <c r="AQ12" s="74"/>
      <c r="AR12" s="8"/>
      <c r="AS12" s="165">
        <f>AQ12*AO12*SUM('年間負荷計算シート (EHP用)'!$P$3:$AA$3)</f>
        <v>0</v>
      </c>
      <c r="AT12" s="170">
        <f>AG12*AH12*AR12*SUM('年間負荷計算シート (GHP用2)'!$P$3:$AA$3)*0.075*AI12</f>
        <v>0</v>
      </c>
      <c r="AU12" s="137">
        <f>('年間負荷計算シート (EHP用)'!AB9*0.075)*AI12</f>
        <v>0</v>
      </c>
      <c r="AV12" s="68">
        <f t="shared" si="8"/>
        <v>0</v>
      </c>
      <c r="AW12" s="92">
        <f t="shared" si="9"/>
        <v>0</v>
      </c>
      <c r="AX12" s="92">
        <f>IFERROR((AV12*'CO2削減量判定(全熱交換機G)'!$C$7)+(AW12*'CO2削減量判定(全熱交換機G)'!$C$8),"")</f>
        <v>0</v>
      </c>
    </row>
    <row r="13" spans="1:50">
      <c r="A13" s="131">
        <v>5</v>
      </c>
      <c r="B13" s="17"/>
      <c r="C13" s="72"/>
      <c r="D13" s="6"/>
      <c r="E13" s="8"/>
      <c r="F13" s="7"/>
      <c r="G13" s="3"/>
      <c r="H13" s="8"/>
      <c r="I13" s="7"/>
      <c r="J13" s="74"/>
      <c r="K13" s="8"/>
      <c r="L13" s="151">
        <f>G13*E13*SUM('年間負荷計算シート (EHP用)'!$C$3:$N$3)*D13</f>
        <v>0</v>
      </c>
      <c r="M13" s="170">
        <f>D13*E13*H13*SUM('年間負荷計算シート (GHP用2)'!C7:N7)*0.075</f>
        <v>0</v>
      </c>
      <c r="N13" s="168">
        <f>('年間負荷計算シート (EHP用)'!$O10*0.075)</f>
        <v>0</v>
      </c>
      <c r="O13" s="165">
        <f>J13*N13*SUM('年間負荷計算シート (EHP用)'!$P$3:$AA$3)</f>
        <v>0</v>
      </c>
      <c r="P13" s="170">
        <f>D13*E13*K13*SUM('年間負荷計算シート (GHP用2)'!$P$3:$AA$3)*0.075</f>
        <v>0</v>
      </c>
      <c r="Q13" s="137">
        <f>('年間負荷計算シート (EHP用)'!$AB10*0.075)</f>
        <v>0</v>
      </c>
      <c r="R13" s="68">
        <f t="shared" si="0"/>
        <v>0</v>
      </c>
      <c r="S13" s="92">
        <f t="shared" si="5"/>
        <v>0</v>
      </c>
      <c r="T13" s="92">
        <f>IFERROR((R13*'CO2削減量判定(全熱交換機G)'!$C$7)+(S13*'CO2削減量判定(全熱交換機G)'!$C$8),"")</f>
        <v>0</v>
      </c>
      <c r="U13" s="149"/>
      <c r="V13" s="170">
        <f>D13*E13*H13*SUM('年間負荷計算シート (GHP用2)'!$C$3:$N$3)*0.075*U13*0.3</f>
        <v>0</v>
      </c>
      <c r="W13" s="137">
        <f>('年間負荷計算シート (EHP用)'!$O10*0.075*U13*0.3)</f>
        <v>0</v>
      </c>
      <c r="X13" s="170">
        <f>D13*E13*H13*SUM('年間負荷計算シート (GHP用2)'!$P$3:$AA$3)*0.075*U13*0.4</f>
        <v>0</v>
      </c>
      <c r="Y13" s="137">
        <f>('年間負荷計算シート (EHP用)'!$AB10*0.075)*U13*0.4</f>
        <v>0</v>
      </c>
      <c r="Z13" s="68">
        <f t="shared" si="6"/>
        <v>0</v>
      </c>
      <c r="AA13" s="92">
        <f t="shared" si="7"/>
        <v>0</v>
      </c>
      <c r="AB13" s="92">
        <f>IFERROR((Z13*'CO2削減量判定(全熱交換機G)'!$C$7)+(AA13*'CO2削減量判定(全熱交換機G)'!$C$8),"")</f>
        <v>0</v>
      </c>
      <c r="AC13" s="41"/>
      <c r="AD13" s="131">
        <v>5</v>
      </c>
      <c r="AE13" s="30">
        <f t="shared" si="1"/>
        <v>0</v>
      </c>
      <c r="AF13" s="183">
        <f t="shared" si="2"/>
        <v>0</v>
      </c>
      <c r="AG13" s="91">
        <f t="shared" si="3"/>
        <v>0</v>
      </c>
      <c r="AH13" s="93">
        <f t="shared" si="4"/>
        <v>0</v>
      </c>
      <c r="AI13" s="149">
        <v>0.6</v>
      </c>
      <c r="AJ13" s="7"/>
      <c r="AK13" s="3"/>
      <c r="AL13" s="8"/>
      <c r="AM13" s="151">
        <f>AK13*AH13*SUM('年間負荷計算シート (EHP用)'!$C$3:$N$3)*AG13*AI13</f>
        <v>0</v>
      </c>
      <c r="AN13" s="170">
        <f>AG13*AH13*AL13*SUM('年間負荷計算シート (GHP用2)'!$C$3:$N$3)*0.075*AI13</f>
        <v>0</v>
      </c>
      <c r="AO13" s="137">
        <f>('年間負荷計算シート (EHP用)'!$O10*0.075*AI13)</f>
        <v>0</v>
      </c>
      <c r="AP13" s="7"/>
      <c r="AQ13" s="74"/>
      <c r="AR13" s="8"/>
      <c r="AS13" s="165">
        <f>AQ13*AO13*SUM('年間負荷計算シート (EHP用)'!$P$3:$AA$3)</f>
        <v>0</v>
      </c>
      <c r="AT13" s="170">
        <f>AG13*AH13*AR13*SUM('年間負荷計算シート (GHP用2)'!$P$3:$AA$3)*0.075*AI13</f>
        <v>0</v>
      </c>
      <c r="AU13" s="137">
        <f>('年間負荷計算シート (EHP用)'!AB10*0.075)*AI13</f>
        <v>0</v>
      </c>
      <c r="AV13" s="68">
        <f t="shared" si="8"/>
        <v>0</v>
      </c>
      <c r="AW13" s="92">
        <f t="shared" si="9"/>
        <v>0</v>
      </c>
      <c r="AX13" s="92">
        <f>IFERROR((AV13*'CO2削減量判定(全熱交換機G)'!$C$7)+(AW13*'CO2削減量判定(全熱交換機G)'!$C$8),"")</f>
        <v>0</v>
      </c>
    </row>
    <row r="14" spans="1:50">
      <c r="A14" s="131">
        <v>6</v>
      </c>
      <c r="B14" s="6"/>
      <c r="C14" s="72"/>
      <c r="D14" s="6"/>
      <c r="E14" s="8"/>
      <c r="F14" s="7"/>
      <c r="G14" s="3"/>
      <c r="H14" s="8"/>
      <c r="I14" s="7"/>
      <c r="J14" s="74"/>
      <c r="K14" s="8"/>
      <c r="L14" s="151">
        <f>G14*E14*SUM('年間負荷計算シート (EHP用)'!$C$3:$N$3)*D14</f>
        <v>0</v>
      </c>
      <c r="M14" s="170">
        <f>D14*E14*H14*SUM('年間負荷計算シート (GHP用2)'!C8:N8)*0.075</f>
        <v>0</v>
      </c>
      <c r="N14" s="168">
        <f>('年間負荷計算シート (EHP用)'!$O11*0.075)</f>
        <v>0</v>
      </c>
      <c r="O14" s="165">
        <f>J14*N14*SUM('年間負荷計算シート (EHP用)'!$P$3:$AA$3)</f>
        <v>0</v>
      </c>
      <c r="P14" s="170">
        <f>D14*E14*K14*SUM('年間負荷計算シート (GHP用2)'!$P$3:$AA$3)*0.075</f>
        <v>0</v>
      </c>
      <c r="Q14" s="137">
        <f>('年間負荷計算シート (EHP用)'!$AB11*0.075)</f>
        <v>0</v>
      </c>
      <c r="R14" s="68">
        <f t="shared" si="0"/>
        <v>0</v>
      </c>
      <c r="S14" s="92">
        <f t="shared" si="5"/>
        <v>0</v>
      </c>
      <c r="T14" s="92">
        <f>IFERROR((R14*'CO2削減量判定(全熱交換機G)'!$C$7)+(S14*'CO2削減量判定(全熱交換機G)'!$C$8),"")</f>
        <v>0</v>
      </c>
      <c r="U14" s="149"/>
      <c r="V14" s="170">
        <f>D14*E14*H14*SUM('年間負荷計算シート (GHP用2)'!$C$3:$N$3)*0.075*U14*0.3</f>
        <v>0</v>
      </c>
      <c r="W14" s="137">
        <f>('年間負荷計算シート (EHP用)'!$O11*0.075*U14*0.3)</f>
        <v>0</v>
      </c>
      <c r="X14" s="170">
        <f>D14*E14*H14*SUM('年間負荷計算シート (GHP用2)'!$P$3:$AA$3)*0.075*U14*0.4</f>
        <v>0</v>
      </c>
      <c r="Y14" s="137">
        <f>('年間負荷計算シート (EHP用)'!$AB11*0.075)*U14*0.4</f>
        <v>0</v>
      </c>
      <c r="Z14" s="68">
        <f t="shared" si="6"/>
        <v>0</v>
      </c>
      <c r="AA14" s="92">
        <f t="shared" si="7"/>
        <v>0</v>
      </c>
      <c r="AB14" s="92">
        <f>IFERROR((Z14*'CO2削減量判定(全熱交換機G)'!$C$7)+(AA14*'CO2削減量判定(全熱交換機G)'!$C$8),"")</f>
        <v>0</v>
      </c>
      <c r="AC14" s="41"/>
      <c r="AD14" s="131">
        <v>6</v>
      </c>
      <c r="AE14" s="91">
        <f t="shared" si="1"/>
        <v>0</v>
      </c>
      <c r="AF14" s="183">
        <f t="shared" si="2"/>
        <v>0</v>
      </c>
      <c r="AG14" s="91">
        <f t="shared" si="3"/>
        <v>0</v>
      </c>
      <c r="AH14" s="93">
        <f t="shared" si="4"/>
        <v>0</v>
      </c>
      <c r="AI14" s="149">
        <v>0.6</v>
      </c>
      <c r="AJ14" s="7"/>
      <c r="AK14" s="3"/>
      <c r="AL14" s="8"/>
      <c r="AM14" s="151">
        <f>AK14*AH14*SUM('年間負荷計算シート (EHP用)'!$C$3:$N$3)*AG14*AI14</f>
        <v>0</v>
      </c>
      <c r="AN14" s="170">
        <f>AG14*AH14*AL14*SUM('年間負荷計算シート (GHP用2)'!$C$3:$N$3)*0.075*AI14</f>
        <v>0</v>
      </c>
      <c r="AO14" s="137">
        <f>('年間負荷計算シート (EHP用)'!$O11*0.075*AI14)</f>
        <v>0</v>
      </c>
      <c r="AP14" s="7"/>
      <c r="AQ14" s="74"/>
      <c r="AR14" s="8"/>
      <c r="AS14" s="165">
        <f>AQ14*AO14*SUM('年間負荷計算シート (EHP用)'!$P$3:$AA$3)</f>
        <v>0</v>
      </c>
      <c r="AT14" s="170">
        <f>AG14*AH14*AR14*SUM('年間負荷計算シート (GHP用2)'!$P$3:$AA$3)*0.075*AI14</f>
        <v>0</v>
      </c>
      <c r="AU14" s="137">
        <f>('年間負荷計算シート (EHP用)'!AB11*0.075)*AI14</f>
        <v>0</v>
      </c>
      <c r="AV14" s="68">
        <f t="shared" si="8"/>
        <v>0</v>
      </c>
      <c r="AW14" s="92">
        <f t="shared" si="9"/>
        <v>0</v>
      </c>
      <c r="AX14" s="92">
        <f>IFERROR((AV14*'CO2削減量判定(全熱交換機G)'!$C$7)+(AW14*'CO2削減量判定(全熱交換機G)'!$C$8),"")</f>
        <v>0</v>
      </c>
    </row>
    <row r="15" spans="1:50">
      <c r="A15" s="131">
        <v>7</v>
      </c>
      <c r="B15" s="17"/>
      <c r="C15" s="72"/>
      <c r="D15" s="6"/>
      <c r="E15" s="8"/>
      <c r="F15" s="7"/>
      <c r="G15" s="3"/>
      <c r="H15" s="8"/>
      <c r="I15" s="7"/>
      <c r="J15" s="74"/>
      <c r="K15" s="8"/>
      <c r="L15" s="151">
        <f>G15*E15*SUM('年間負荷計算シート (EHP用)'!$C$3:$N$3)*D15</f>
        <v>0</v>
      </c>
      <c r="M15" s="170">
        <f>D15*E15*H15*SUM('年間負荷計算シート (GHP用2)'!C9:N9)*0.075</f>
        <v>0</v>
      </c>
      <c r="N15" s="168">
        <f>('年間負荷計算シート (EHP用)'!$O12*0.075)</f>
        <v>0</v>
      </c>
      <c r="O15" s="165">
        <f>J15*N15*SUM('年間負荷計算シート (EHP用)'!$P$3:$AA$3)</f>
        <v>0</v>
      </c>
      <c r="P15" s="170">
        <f>D15*E15*K15*SUM('年間負荷計算シート (GHP用2)'!$P$3:$AA$3)*0.075</f>
        <v>0</v>
      </c>
      <c r="Q15" s="137">
        <f>('年間負荷計算シート (EHP用)'!$AB12*0.075)</f>
        <v>0</v>
      </c>
      <c r="R15" s="68">
        <f t="shared" si="0"/>
        <v>0</v>
      </c>
      <c r="S15" s="92">
        <f t="shared" si="5"/>
        <v>0</v>
      </c>
      <c r="T15" s="92">
        <f>IFERROR((R15*'CO2削減量判定(全熱交換機G)'!$C$7)+(S15*'CO2削減量判定(全熱交換機G)'!$C$8),"")</f>
        <v>0</v>
      </c>
      <c r="U15" s="149"/>
      <c r="V15" s="170">
        <f>D15*E15*H15*SUM('年間負荷計算シート (GHP用2)'!$C$3:$N$3)*0.075*U15*0.3</f>
        <v>0</v>
      </c>
      <c r="W15" s="137">
        <f>('年間負荷計算シート (EHP用)'!$O12*0.075*U15*0.3)</f>
        <v>0</v>
      </c>
      <c r="X15" s="170">
        <f>D15*E15*H15*SUM('年間負荷計算シート (GHP用2)'!$P$3:$AA$3)*0.075*U15*0.4</f>
        <v>0</v>
      </c>
      <c r="Y15" s="137">
        <f>('年間負荷計算シート (EHP用)'!$AB12*0.075)*U15*0.4</f>
        <v>0</v>
      </c>
      <c r="Z15" s="68">
        <f t="shared" si="6"/>
        <v>0</v>
      </c>
      <c r="AA15" s="92">
        <f t="shared" si="7"/>
        <v>0</v>
      </c>
      <c r="AB15" s="92">
        <f>IFERROR((Z15*'CO2削減量判定(全熱交換機G)'!$C$7)+(AA15*'CO2削減量判定(全熱交換機G)'!$C$8),"")</f>
        <v>0</v>
      </c>
      <c r="AC15" s="41"/>
      <c r="AD15" s="131">
        <v>7</v>
      </c>
      <c r="AE15" s="30">
        <f t="shared" si="1"/>
        <v>0</v>
      </c>
      <c r="AF15" s="183">
        <f t="shared" si="2"/>
        <v>0</v>
      </c>
      <c r="AG15" s="91">
        <f t="shared" si="3"/>
        <v>0</v>
      </c>
      <c r="AH15" s="93">
        <f t="shared" si="4"/>
        <v>0</v>
      </c>
      <c r="AI15" s="149">
        <v>0.6</v>
      </c>
      <c r="AJ15" s="7"/>
      <c r="AK15" s="3"/>
      <c r="AL15" s="8"/>
      <c r="AM15" s="151">
        <f>AK15*AH15*SUM('年間負荷計算シート (EHP用)'!$C$3:$N$3)*AG15*AI15</f>
        <v>0</v>
      </c>
      <c r="AN15" s="170">
        <f>AG15*AH15*AL15*SUM('年間負荷計算シート (GHP用2)'!$C$3:$N$3)*0.075*AI15</f>
        <v>0</v>
      </c>
      <c r="AO15" s="137">
        <f>('年間負荷計算シート (EHP用)'!$O12*0.075*AI15)</f>
        <v>0</v>
      </c>
      <c r="AP15" s="7"/>
      <c r="AQ15" s="74"/>
      <c r="AR15" s="8"/>
      <c r="AS15" s="165">
        <f>AQ15*AO15*SUM('年間負荷計算シート (EHP用)'!$P$3:$AA$3)</f>
        <v>0</v>
      </c>
      <c r="AT15" s="170">
        <f>AG15*AH15*AR15*SUM('年間負荷計算シート (GHP用2)'!$P$3:$AA$3)*0.075*AI15</f>
        <v>0</v>
      </c>
      <c r="AU15" s="137">
        <f>('年間負荷計算シート (EHP用)'!AB12*0.075)*AI15</f>
        <v>0</v>
      </c>
      <c r="AV15" s="68">
        <f t="shared" si="8"/>
        <v>0</v>
      </c>
      <c r="AW15" s="92">
        <f t="shared" si="9"/>
        <v>0</v>
      </c>
      <c r="AX15" s="92">
        <f>IFERROR((AV15*'CO2削減量判定(全熱交換機G)'!$C$7)+(AW15*'CO2削減量判定(全熱交換機G)'!$C$8),"")</f>
        <v>0</v>
      </c>
    </row>
    <row r="16" spans="1:50">
      <c r="A16" s="131">
        <v>8</v>
      </c>
      <c r="B16" s="6"/>
      <c r="C16" s="72"/>
      <c r="D16" s="6"/>
      <c r="E16" s="20"/>
      <c r="F16" s="7"/>
      <c r="G16" s="3"/>
      <c r="H16" s="8"/>
      <c r="I16" s="7"/>
      <c r="J16" s="74"/>
      <c r="K16" s="8"/>
      <c r="L16" s="151">
        <f>G16*E16*SUM('年間負荷計算シート (EHP用)'!$C$3:$N$3)*D16</f>
        <v>0</v>
      </c>
      <c r="M16" s="170">
        <f>D16*E16*H16*SUM('年間負荷計算シート (GHP用2)'!C10:N10)*0.075</f>
        <v>0</v>
      </c>
      <c r="N16" s="168">
        <f>('年間負荷計算シート (EHP用)'!$O13*0.075)</f>
        <v>0</v>
      </c>
      <c r="O16" s="165">
        <f>J16*N16*SUM('年間負荷計算シート (EHP用)'!$P$3:$AA$3)</f>
        <v>0</v>
      </c>
      <c r="P16" s="170">
        <f>D16*E16*K16*SUM('年間負荷計算シート (GHP用2)'!$P$3:$AA$3)*0.075</f>
        <v>0</v>
      </c>
      <c r="Q16" s="137">
        <f>('年間負荷計算シート (EHP用)'!$AB13*0.075)</f>
        <v>0</v>
      </c>
      <c r="R16" s="68">
        <f t="shared" si="0"/>
        <v>0</v>
      </c>
      <c r="S16" s="92">
        <f t="shared" si="5"/>
        <v>0</v>
      </c>
      <c r="T16" s="92">
        <f>IFERROR((R16*'CO2削減量判定(全熱交換機G)'!$C$7)+(S16*'CO2削減量判定(全熱交換機G)'!$C$8),"")</f>
        <v>0</v>
      </c>
      <c r="U16" s="149"/>
      <c r="V16" s="170">
        <f>D16*E16*H16*SUM('年間負荷計算シート (GHP用2)'!$C$3:$N$3)*0.075*U16*0.3</f>
        <v>0</v>
      </c>
      <c r="W16" s="137">
        <f>('年間負荷計算シート (EHP用)'!$O13*0.075*U16*0.3)</f>
        <v>0</v>
      </c>
      <c r="X16" s="170">
        <f>D16*E16*H16*SUM('年間負荷計算シート (GHP用2)'!$P$3:$AA$3)*0.075*U16*0.4</f>
        <v>0</v>
      </c>
      <c r="Y16" s="137">
        <f>('年間負荷計算シート (EHP用)'!$AB13*0.075)*U16*0.4</f>
        <v>0</v>
      </c>
      <c r="Z16" s="68">
        <f t="shared" si="6"/>
        <v>0</v>
      </c>
      <c r="AA16" s="92">
        <f t="shared" si="7"/>
        <v>0</v>
      </c>
      <c r="AB16" s="92">
        <f>IFERROR((Z16*'CO2削減量判定(全熱交換機G)'!$C$7)+(AA16*'CO2削減量判定(全熱交換機G)'!$C$8),"")</f>
        <v>0</v>
      </c>
      <c r="AC16" s="41"/>
      <c r="AD16" s="131">
        <v>8</v>
      </c>
      <c r="AE16" s="91">
        <f t="shared" si="1"/>
        <v>0</v>
      </c>
      <c r="AF16" s="183">
        <f t="shared" si="2"/>
        <v>0</v>
      </c>
      <c r="AG16" s="91">
        <f t="shared" si="3"/>
        <v>0</v>
      </c>
      <c r="AH16" s="184">
        <f t="shared" si="4"/>
        <v>0</v>
      </c>
      <c r="AI16" s="149">
        <v>0.6</v>
      </c>
      <c r="AJ16" s="7"/>
      <c r="AK16" s="3"/>
      <c r="AL16" s="8"/>
      <c r="AM16" s="151">
        <f>AK16*AH16*SUM('年間負荷計算シート (EHP用)'!$C$3:$N$3)*AG16*AI16</f>
        <v>0</v>
      </c>
      <c r="AN16" s="170">
        <f>AG16*AH16*AL16*SUM('年間負荷計算シート (GHP用2)'!$C$3:$N$3)*0.075*AI16</f>
        <v>0</v>
      </c>
      <c r="AO16" s="137">
        <f>('年間負荷計算シート (EHP用)'!$O13*0.075*AI16)</f>
        <v>0</v>
      </c>
      <c r="AP16" s="7"/>
      <c r="AQ16" s="74"/>
      <c r="AR16" s="8"/>
      <c r="AS16" s="165">
        <f>AQ16*AO16*SUM('年間負荷計算シート (EHP用)'!$P$3:$AA$3)</f>
        <v>0</v>
      </c>
      <c r="AT16" s="170">
        <f>AG16*AH16*AR16*SUM('年間負荷計算シート (GHP用2)'!$P$3:$AA$3)*0.075*AI16</f>
        <v>0</v>
      </c>
      <c r="AU16" s="137">
        <f>('年間負荷計算シート (EHP用)'!AB13*0.075)*AI16</f>
        <v>0</v>
      </c>
      <c r="AV16" s="68">
        <f t="shared" si="8"/>
        <v>0</v>
      </c>
      <c r="AW16" s="92">
        <f t="shared" si="9"/>
        <v>0</v>
      </c>
      <c r="AX16" s="92">
        <f>IFERROR((AV16*'CO2削減量判定(全熱交換機G)'!$C$7)+(AW16*'CO2削減量判定(全熱交換機G)'!$C$8),"")</f>
        <v>0</v>
      </c>
    </row>
    <row r="17" spans="1:50">
      <c r="A17" s="131">
        <v>9</v>
      </c>
      <c r="B17" s="17"/>
      <c r="C17" s="72"/>
      <c r="D17" s="6"/>
      <c r="E17" s="8"/>
      <c r="F17" s="7"/>
      <c r="G17" s="3"/>
      <c r="H17" s="8"/>
      <c r="I17" s="7"/>
      <c r="J17" s="74"/>
      <c r="K17" s="8"/>
      <c r="L17" s="151">
        <f>G17*E17*SUM('年間負荷計算シート (EHP用)'!$C$3:$N$3)*D17</f>
        <v>0</v>
      </c>
      <c r="M17" s="170">
        <f>D17*E17*H17*SUM('年間負荷計算シート (GHP用2)'!C11:N11)*0.075</f>
        <v>0</v>
      </c>
      <c r="N17" s="168">
        <f>('年間負荷計算シート (EHP用)'!$O14*0.075)</f>
        <v>0</v>
      </c>
      <c r="O17" s="165">
        <f>J17*N17*SUM('年間負荷計算シート (EHP用)'!$P$3:$AA$3)</f>
        <v>0</v>
      </c>
      <c r="P17" s="170">
        <f>D17*E17*K17*SUM('年間負荷計算シート (GHP用2)'!$P$3:$AA$3)*0.075</f>
        <v>0</v>
      </c>
      <c r="Q17" s="137">
        <f>('年間負荷計算シート (EHP用)'!$AB14*0.075)</f>
        <v>0</v>
      </c>
      <c r="R17" s="68">
        <f t="shared" si="0"/>
        <v>0</v>
      </c>
      <c r="S17" s="92">
        <f t="shared" si="5"/>
        <v>0</v>
      </c>
      <c r="T17" s="92">
        <f>IFERROR((R17*'CO2削減量判定(全熱交換機G)'!$C$7)+(S17*'CO2削減量判定(全熱交換機G)'!$C$8),"")</f>
        <v>0</v>
      </c>
      <c r="U17" s="149"/>
      <c r="V17" s="170">
        <f>D17*E17*H17*SUM('年間負荷計算シート (GHP用2)'!$C$3:$N$3)*0.075*U17*0.3</f>
        <v>0</v>
      </c>
      <c r="W17" s="137">
        <f>('年間負荷計算シート (EHP用)'!$O14*0.075*U17*0.3)</f>
        <v>0</v>
      </c>
      <c r="X17" s="170">
        <f>D17*E17*H17*SUM('年間負荷計算シート (GHP用2)'!$P$3:$AA$3)*0.075*U17*0.4</f>
        <v>0</v>
      </c>
      <c r="Y17" s="137">
        <f>('年間負荷計算シート (EHP用)'!$AB14*0.075)*U17*0.4</f>
        <v>0</v>
      </c>
      <c r="Z17" s="68">
        <f t="shared" si="6"/>
        <v>0</v>
      </c>
      <c r="AA17" s="92">
        <f t="shared" si="7"/>
        <v>0</v>
      </c>
      <c r="AB17" s="92">
        <f>IFERROR((Z17*'CO2削減量判定(全熱交換機G)'!$C$7)+(AA17*'CO2削減量判定(全熱交換機G)'!$C$8),"")</f>
        <v>0</v>
      </c>
      <c r="AC17" s="41"/>
      <c r="AD17" s="131">
        <v>9</v>
      </c>
      <c r="AE17" s="30">
        <f t="shared" si="1"/>
        <v>0</v>
      </c>
      <c r="AF17" s="183">
        <f t="shared" si="2"/>
        <v>0</v>
      </c>
      <c r="AG17" s="91">
        <f t="shared" si="3"/>
        <v>0</v>
      </c>
      <c r="AH17" s="93">
        <f t="shared" si="4"/>
        <v>0</v>
      </c>
      <c r="AI17" s="149">
        <v>0.6</v>
      </c>
      <c r="AJ17" s="7"/>
      <c r="AK17" s="3"/>
      <c r="AL17" s="8"/>
      <c r="AM17" s="151">
        <f>AK17*AH17*SUM('年間負荷計算シート (EHP用)'!$C$3:$N$3)*AG17*AI17</f>
        <v>0</v>
      </c>
      <c r="AN17" s="170">
        <f>AG17*AH17*AL17*SUM('年間負荷計算シート (GHP用2)'!$C$3:$N$3)*0.075*AI17</f>
        <v>0</v>
      </c>
      <c r="AO17" s="137">
        <f>('年間負荷計算シート (EHP用)'!$O14*0.075*AI17)</f>
        <v>0</v>
      </c>
      <c r="AP17" s="7"/>
      <c r="AQ17" s="74"/>
      <c r="AR17" s="8"/>
      <c r="AS17" s="165">
        <f>AQ17*AO17*SUM('年間負荷計算シート (EHP用)'!$P$3:$AA$3)</f>
        <v>0</v>
      </c>
      <c r="AT17" s="170">
        <f>AG17*AH17*AR17*SUM('年間負荷計算シート (GHP用2)'!$P$3:$AA$3)*0.075*AI17</f>
        <v>0</v>
      </c>
      <c r="AU17" s="137">
        <f>('年間負荷計算シート (EHP用)'!AB14*0.075)*AI17</f>
        <v>0</v>
      </c>
      <c r="AV17" s="68">
        <f t="shared" si="8"/>
        <v>0</v>
      </c>
      <c r="AW17" s="92">
        <f t="shared" si="9"/>
        <v>0</v>
      </c>
      <c r="AX17" s="92">
        <f>IFERROR((AV17*'CO2削減量判定(全熱交換機G)'!$C$7)+(AW17*'CO2削減量判定(全熱交換機G)'!$C$8),"")</f>
        <v>0</v>
      </c>
    </row>
    <row r="18" spans="1:50">
      <c r="A18" s="131">
        <v>10</v>
      </c>
      <c r="B18" s="6"/>
      <c r="C18" s="72"/>
      <c r="D18" s="6"/>
      <c r="E18" s="8"/>
      <c r="F18" s="7"/>
      <c r="G18" s="3"/>
      <c r="H18" s="8"/>
      <c r="I18" s="7"/>
      <c r="J18" s="74"/>
      <c r="K18" s="8"/>
      <c r="L18" s="151">
        <f>G18*E18*SUM('年間負荷計算シート (EHP用)'!$C$3:$N$3)*D18</f>
        <v>0</v>
      </c>
      <c r="M18" s="170">
        <f>D18*E18*H18*SUM('年間負荷計算シート (GHP用2)'!C12:N12)*0.075</f>
        <v>0</v>
      </c>
      <c r="N18" s="168">
        <f>('年間負荷計算シート (EHP用)'!$O15*0.075)</f>
        <v>0</v>
      </c>
      <c r="O18" s="165">
        <f>J18*N18*SUM('年間負荷計算シート (EHP用)'!$P$3:$AA$3)</f>
        <v>0</v>
      </c>
      <c r="P18" s="170">
        <f>D18*E18*K18*SUM('年間負荷計算シート (GHP用2)'!$P$3:$AA$3)*0.075</f>
        <v>0</v>
      </c>
      <c r="Q18" s="137">
        <f>('年間負荷計算シート (EHP用)'!$AB15*0.075)</f>
        <v>0</v>
      </c>
      <c r="R18" s="68">
        <f t="shared" si="0"/>
        <v>0</v>
      </c>
      <c r="S18" s="92">
        <f t="shared" si="5"/>
        <v>0</v>
      </c>
      <c r="T18" s="92">
        <f>IFERROR((R18*'CO2削減量判定(全熱交換機G)'!$C$7)+(S18*'CO2削減量判定(全熱交換機G)'!$C$8),"")</f>
        <v>0</v>
      </c>
      <c r="U18" s="149"/>
      <c r="V18" s="170">
        <f>D18*E18*H18*SUM('年間負荷計算シート (GHP用2)'!$C$3:$N$3)*0.075*U18*0.3</f>
        <v>0</v>
      </c>
      <c r="W18" s="137">
        <f>('年間負荷計算シート (EHP用)'!$O15*0.075*U18*0.3)</f>
        <v>0</v>
      </c>
      <c r="X18" s="170">
        <f>D18*E18*H18*SUM('年間負荷計算シート (GHP用2)'!$P$3:$AA$3)*0.075*U18*0.4</f>
        <v>0</v>
      </c>
      <c r="Y18" s="137">
        <f>('年間負荷計算シート (EHP用)'!$AB15*0.075)*U18*0.4</f>
        <v>0</v>
      </c>
      <c r="Z18" s="68">
        <f t="shared" si="6"/>
        <v>0</v>
      </c>
      <c r="AA18" s="92">
        <f t="shared" si="7"/>
        <v>0</v>
      </c>
      <c r="AB18" s="92">
        <f>IFERROR((Z18*'CO2削減量判定(全熱交換機G)'!$C$7)+(AA18*'CO2削減量判定(全熱交換機G)'!$C$8),"")</f>
        <v>0</v>
      </c>
      <c r="AC18" s="41"/>
      <c r="AD18" s="131">
        <v>10</v>
      </c>
      <c r="AE18" s="91">
        <f t="shared" si="1"/>
        <v>0</v>
      </c>
      <c r="AF18" s="183">
        <f t="shared" si="2"/>
        <v>0</v>
      </c>
      <c r="AG18" s="91">
        <f t="shared" si="3"/>
        <v>0</v>
      </c>
      <c r="AH18" s="93">
        <f t="shared" si="4"/>
        <v>0</v>
      </c>
      <c r="AI18" s="149">
        <v>0.6</v>
      </c>
      <c r="AJ18" s="7"/>
      <c r="AK18" s="3"/>
      <c r="AL18" s="8"/>
      <c r="AM18" s="151">
        <f>AK18*AH18*SUM('年間負荷計算シート (EHP用)'!$C$3:$N$3)*AG18*AI18</f>
        <v>0</v>
      </c>
      <c r="AN18" s="170">
        <f>AG18*AH18*AL18*SUM('年間負荷計算シート (GHP用2)'!$C$3:$N$3)*0.075*AI18</f>
        <v>0</v>
      </c>
      <c r="AO18" s="137">
        <f>('年間負荷計算シート (EHP用)'!$O15*0.075*AI18)</f>
        <v>0</v>
      </c>
      <c r="AP18" s="7"/>
      <c r="AQ18" s="74"/>
      <c r="AR18" s="8"/>
      <c r="AS18" s="165">
        <f>AQ18*AO18*SUM('年間負荷計算シート (EHP用)'!$P$3:$AA$3)</f>
        <v>0</v>
      </c>
      <c r="AT18" s="170">
        <f>AG18*AH18*AR18*SUM('年間負荷計算シート (GHP用2)'!$P$3:$AA$3)*0.075*AI18</f>
        <v>0</v>
      </c>
      <c r="AU18" s="137">
        <f>('年間負荷計算シート (EHP用)'!AB15*0.075)*AI18</f>
        <v>0</v>
      </c>
      <c r="AV18" s="68">
        <f t="shared" si="8"/>
        <v>0</v>
      </c>
      <c r="AW18" s="92">
        <f t="shared" si="9"/>
        <v>0</v>
      </c>
      <c r="AX18" s="92">
        <f>IFERROR((AV18*'CO2削減量判定(全熱交換機G)'!$C$7)+(AW18*'CO2削減量判定(全熱交換機G)'!$C$8),"")</f>
        <v>0</v>
      </c>
    </row>
    <row r="19" spans="1:50">
      <c r="A19" s="131">
        <v>11</v>
      </c>
      <c r="B19" s="17"/>
      <c r="C19" s="72"/>
      <c r="D19" s="6"/>
      <c r="E19" s="8"/>
      <c r="F19" s="7"/>
      <c r="G19" s="3"/>
      <c r="H19" s="8"/>
      <c r="I19" s="7"/>
      <c r="J19" s="74"/>
      <c r="K19" s="8"/>
      <c r="L19" s="151">
        <f>G19*E19*SUM('年間負荷計算シート (EHP用)'!$C$3:$N$3)*D19</f>
        <v>0</v>
      </c>
      <c r="M19" s="170">
        <f>D19*E19*H19*SUM('年間負荷計算シート (GHP用2)'!C13:N13)*0.075</f>
        <v>0</v>
      </c>
      <c r="N19" s="168">
        <f>('年間負荷計算シート (EHP用)'!$O16*0.075)</f>
        <v>0</v>
      </c>
      <c r="O19" s="165">
        <f>J19*N19*SUM('年間負荷計算シート (EHP用)'!$P$3:$AA$3)</f>
        <v>0</v>
      </c>
      <c r="P19" s="170">
        <f>D19*E19*K19*SUM('年間負荷計算シート (GHP用2)'!$P$3:$AA$3)*0.075</f>
        <v>0</v>
      </c>
      <c r="Q19" s="137">
        <f>('年間負荷計算シート (EHP用)'!$AB16*0.075)</f>
        <v>0</v>
      </c>
      <c r="R19" s="68">
        <f t="shared" si="0"/>
        <v>0</v>
      </c>
      <c r="S19" s="92">
        <f t="shared" si="5"/>
        <v>0</v>
      </c>
      <c r="T19" s="92">
        <f>IFERROR((R19*'CO2削減量判定(全熱交換機G)'!$C$7)+(S19*'CO2削減量判定(全熱交換機G)'!$C$8),"")</f>
        <v>0</v>
      </c>
      <c r="U19" s="149"/>
      <c r="V19" s="170">
        <f>D19*E19*H19*SUM('年間負荷計算シート (GHP用2)'!$C$3:$N$3)*0.075*U19*0.3</f>
        <v>0</v>
      </c>
      <c r="W19" s="137">
        <f>('年間負荷計算シート (EHP用)'!$O16*0.075*U19*0.3)</f>
        <v>0</v>
      </c>
      <c r="X19" s="170">
        <f>D19*E19*H19*SUM('年間負荷計算シート (GHP用2)'!$P$3:$AA$3)*0.075*U19*0.4</f>
        <v>0</v>
      </c>
      <c r="Y19" s="137">
        <f>('年間負荷計算シート (EHP用)'!$AB16*0.075)*U19*0.4</f>
        <v>0</v>
      </c>
      <c r="Z19" s="68">
        <f t="shared" si="6"/>
        <v>0</v>
      </c>
      <c r="AA19" s="92">
        <f t="shared" si="7"/>
        <v>0</v>
      </c>
      <c r="AB19" s="92">
        <f>IFERROR((Z19*'CO2削減量判定(全熱交換機G)'!$C$7)+(AA19*'CO2削減量判定(全熱交換機G)'!$C$8),"")</f>
        <v>0</v>
      </c>
      <c r="AC19" s="41"/>
      <c r="AD19" s="131">
        <v>11</v>
      </c>
      <c r="AE19" s="30">
        <f t="shared" si="1"/>
        <v>0</v>
      </c>
      <c r="AF19" s="183">
        <f t="shared" si="2"/>
        <v>0</v>
      </c>
      <c r="AG19" s="91">
        <f t="shared" si="3"/>
        <v>0</v>
      </c>
      <c r="AH19" s="93">
        <f t="shared" si="4"/>
        <v>0</v>
      </c>
      <c r="AI19" s="149">
        <v>0.6</v>
      </c>
      <c r="AJ19" s="7"/>
      <c r="AK19" s="3"/>
      <c r="AL19" s="8"/>
      <c r="AM19" s="151">
        <f>AK19*AH19*SUM('年間負荷計算シート (EHP用)'!$C$3:$N$3)*AG19*AI19</f>
        <v>0</v>
      </c>
      <c r="AN19" s="170">
        <f>AG19*AH19*AL19*SUM('年間負荷計算シート (GHP用2)'!$C$3:$N$3)*0.075*AI19</f>
        <v>0</v>
      </c>
      <c r="AO19" s="137">
        <f>('年間負荷計算シート (EHP用)'!$O16*0.075*AI19)</f>
        <v>0</v>
      </c>
      <c r="AP19" s="7"/>
      <c r="AQ19" s="74"/>
      <c r="AR19" s="8"/>
      <c r="AS19" s="165">
        <f>AQ19*AO19*SUM('年間負荷計算シート (EHP用)'!$P$3:$AA$3)</f>
        <v>0</v>
      </c>
      <c r="AT19" s="170">
        <f>AG19*AH19*AR19*SUM('年間負荷計算シート (GHP用2)'!$P$3:$AA$3)*0.075*AI19</f>
        <v>0</v>
      </c>
      <c r="AU19" s="137">
        <f>('年間負荷計算シート (EHP用)'!AB16*0.075)*AI19</f>
        <v>0</v>
      </c>
      <c r="AV19" s="68">
        <f t="shared" si="8"/>
        <v>0</v>
      </c>
      <c r="AW19" s="92">
        <f t="shared" si="9"/>
        <v>0</v>
      </c>
      <c r="AX19" s="92">
        <f>IFERROR((AV19*'CO2削減量判定(全熱交換機G)'!$C$7)+(AW19*'CO2削減量判定(全熱交換機G)'!$C$8),"")</f>
        <v>0</v>
      </c>
    </row>
    <row r="20" spans="1:50">
      <c r="A20" s="131">
        <v>12</v>
      </c>
      <c r="B20" s="6"/>
      <c r="C20" s="72"/>
      <c r="D20" s="6"/>
      <c r="E20" s="8"/>
      <c r="F20" s="7"/>
      <c r="G20" s="3"/>
      <c r="H20" s="8"/>
      <c r="I20" s="7"/>
      <c r="J20" s="74"/>
      <c r="K20" s="8"/>
      <c r="L20" s="151">
        <f>G20*E20*SUM('年間負荷計算シート (EHP用)'!$C$3:$N$3)*D20</f>
        <v>0</v>
      </c>
      <c r="M20" s="170">
        <f>D20*E20*H20*SUM('年間負荷計算シート (GHP用2)'!C14:N14)*0.075</f>
        <v>0</v>
      </c>
      <c r="N20" s="168">
        <f>('年間負荷計算シート (EHP用)'!$O17*0.075)</f>
        <v>0</v>
      </c>
      <c r="O20" s="165">
        <f>J20*N20*SUM('年間負荷計算シート (EHP用)'!$P$3:$AA$3)</f>
        <v>0</v>
      </c>
      <c r="P20" s="170">
        <f>D20*E20*K20*SUM('年間負荷計算シート (GHP用2)'!$P$3:$AA$3)*0.075</f>
        <v>0</v>
      </c>
      <c r="Q20" s="137">
        <f>('年間負荷計算シート (EHP用)'!$AB17*0.075)</f>
        <v>0</v>
      </c>
      <c r="R20" s="68">
        <f t="shared" si="0"/>
        <v>0</v>
      </c>
      <c r="S20" s="92">
        <f t="shared" si="5"/>
        <v>0</v>
      </c>
      <c r="T20" s="92">
        <f>IFERROR((R20*'CO2削減量判定(全熱交換機G)'!$C$7)+(S20*'CO2削減量判定(全熱交換機G)'!$C$8),"")</f>
        <v>0</v>
      </c>
      <c r="U20" s="149"/>
      <c r="V20" s="170">
        <f>D20*E20*H20*SUM('年間負荷計算シート (GHP用2)'!$C$3:$N$3)*0.075*U20*0.3</f>
        <v>0</v>
      </c>
      <c r="W20" s="137">
        <f>('年間負荷計算シート (EHP用)'!$O17*0.075*U20*0.3)</f>
        <v>0</v>
      </c>
      <c r="X20" s="170">
        <f>D20*E20*H20*SUM('年間負荷計算シート (GHP用2)'!$P$3:$AA$3)*0.075*U20*0.4</f>
        <v>0</v>
      </c>
      <c r="Y20" s="137">
        <f>('年間負荷計算シート (EHP用)'!$AB17*0.075)*U20*0.4</f>
        <v>0</v>
      </c>
      <c r="Z20" s="68">
        <f t="shared" si="6"/>
        <v>0</v>
      </c>
      <c r="AA20" s="92">
        <f t="shared" si="7"/>
        <v>0</v>
      </c>
      <c r="AB20" s="92">
        <f>IFERROR((Z20*'CO2削減量判定(全熱交換機G)'!$C$7)+(AA20*'CO2削減量判定(全熱交換機G)'!$C$8),"")</f>
        <v>0</v>
      </c>
      <c r="AC20" s="41"/>
      <c r="AD20" s="131">
        <v>12</v>
      </c>
      <c r="AE20" s="91">
        <f t="shared" si="1"/>
        <v>0</v>
      </c>
      <c r="AF20" s="183">
        <f t="shared" si="2"/>
        <v>0</v>
      </c>
      <c r="AG20" s="91">
        <f t="shared" si="3"/>
        <v>0</v>
      </c>
      <c r="AH20" s="93">
        <f t="shared" si="4"/>
        <v>0</v>
      </c>
      <c r="AI20" s="149">
        <v>0.6</v>
      </c>
      <c r="AJ20" s="7"/>
      <c r="AK20" s="3"/>
      <c r="AL20" s="8"/>
      <c r="AM20" s="151">
        <f>AK20*AH20*SUM('年間負荷計算シート (EHP用)'!$C$3:$N$3)*AG20*AI20</f>
        <v>0</v>
      </c>
      <c r="AN20" s="170">
        <f>AG20*AH20*AL20*SUM('年間負荷計算シート (GHP用2)'!$C$3:$N$3)*0.075*AI20</f>
        <v>0</v>
      </c>
      <c r="AO20" s="137">
        <f>('年間負荷計算シート (EHP用)'!$O17*0.075*AI20)</f>
        <v>0</v>
      </c>
      <c r="AP20" s="7"/>
      <c r="AQ20" s="74"/>
      <c r="AR20" s="8"/>
      <c r="AS20" s="165">
        <f>AQ20*AO20*SUM('年間負荷計算シート (EHP用)'!$P$3:$AA$3)</f>
        <v>0</v>
      </c>
      <c r="AT20" s="170">
        <f>AG20*AH20*AR20*SUM('年間負荷計算シート (GHP用2)'!$P$3:$AA$3)*0.075*AI20</f>
        <v>0</v>
      </c>
      <c r="AU20" s="137">
        <f>('年間負荷計算シート (EHP用)'!AB17*0.075)*AI20</f>
        <v>0</v>
      </c>
      <c r="AV20" s="68">
        <f t="shared" si="8"/>
        <v>0</v>
      </c>
      <c r="AW20" s="92">
        <f t="shared" si="9"/>
        <v>0</v>
      </c>
      <c r="AX20" s="92">
        <f>IFERROR((AV20*'CO2削減量判定(全熱交換機G)'!$C$7)+(AW20*'CO2削減量判定(全熱交換機G)'!$C$8),"")</f>
        <v>0</v>
      </c>
    </row>
    <row r="21" spans="1:50">
      <c r="A21" s="131">
        <v>13</v>
      </c>
      <c r="B21" s="17"/>
      <c r="C21" s="72"/>
      <c r="D21" s="6"/>
      <c r="E21" s="20"/>
      <c r="F21" s="7"/>
      <c r="G21" s="3"/>
      <c r="H21" s="8"/>
      <c r="I21" s="7"/>
      <c r="J21" s="74"/>
      <c r="K21" s="8"/>
      <c r="L21" s="151">
        <f>G21*E21*SUM('年間負荷計算シート (EHP用)'!$C$3:$N$3)*D21</f>
        <v>0</v>
      </c>
      <c r="M21" s="170">
        <f>D21*E21*H21*SUM('年間負荷計算シート (GHP用2)'!C15:N15)*0.075</f>
        <v>0</v>
      </c>
      <c r="N21" s="168">
        <f>('年間負荷計算シート (EHP用)'!$O18*0.075)</f>
        <v>0</v>
      </c>
      <c r="O21" s="165">
        <f>J21*N21*SUM('年間負荷計算シート (EHP用)'!$P$3:$AA$3)</f>
        <v>0</v>
      </c>
      <c r="P21" s="170">
        <f>D21*E21*K21*SUM('年間負荷計算シート (GHP用2)'!$P$3:$AA$3)*0.075</f>
        <v>0</v>
      </c>
      <c r="Q21" s="137">
        <f>('年間負荷計算シート (EHP用)'!$AB18*0.075)</f>
        <v>0</v>
      </c>
      <c r="R21" s="68">
        <f t="shared" si="0"/>
        <v>0</v>
      </c>
      <c r="S21" s="92">
        <f t="shared" si="5"/>
        <v>0</v>
      </c>
      <c r="T21" s="92">
        <f>IFERROR((R21*'CO2削減量判定(全熱交換機G)'!$C$7)+(S21*'CO2削減量判定(全熱交換機G)'!$C$8),"")</f>
        <v>0</v>
      </c>
      <c r="U21" s="149"/>
      <c r="V21" s="170">
        <f>D21*E21*H21*SUM('年間負荷計算シート (GHP用2)'!$C$3:$N$3)*0.075*U21*0.3</f>
        <v>0</v>
      </c>
      <c r="W21" s="137">
        <f>('年間負荷計算シート (EHP用)'!$O18*0.075*U21*0.3)</f>
        <v>0</v>
      </c>
      <c r="X21" s="170">
        <f>D21*E21*H21*SUM('年間負荷計算シート (GHP用2)'!$P$3:$AA$3)*0.075*U21*0.4</f>
        <v>0</v>
      </c>
      <c r="Y21" s="137">
        <f>('年間負荷計算シート (EHP用)'!$AB18*0.075)*U21*0.4</f>
        <v>0</v>
      </c>
      <c r="Z21" s="68">
        <f t="shared" si="6"/>
        <v>0</v>
      </c>
      <c r="AA21" s="92">
        <f t="shared" si="7"/>
        <v>0</v>
      </c>
      <c r="AB21" s="92">
        <f>IFERROR((Z21*'CO2削減量判定(全熱交換機G)'!$C$7)+(AA21*'CO2削減量判定(全熱交換機G)'!$C$8),"")</f>
        <v>0</v>
      </c>
      <c r="AC21" s="41"/>
      <c r="AD21" s="131">
        <v>13</v>
      </c>
      <c r="AE21" s="30">
        <f t="shared" si="1"/>
        <v>0</v>
      </c>
      <c r="AF21" s="183">
        <f t="shared" si="2"/>
        <v>0</v>
      </c>
      <c r="AG21" s="91">
        <f t="shared" si="3"/>
        <v>0</v>
      </c>
      <c r="AH21" s="184">
        <f t="shared" si="4"/>
        <v>0</v>
      </c>
      <c r="AI21" s="149">
        <v>0.6</v>
      </c>
      <c r="AJ21" s="7"/>
      <c r="AK21" s="3"/>
      <c r="AL21" s="8"/>
      <c r="AM21" s="151">
        <f>AK21*AH21*SUM('年間負荷計算シート (EHP用)'!$C$3:$N$3)*AG21*AI21</f>
        <v>0</v>
      </c>
      <c r="AN21" s="170">
        <f>AG21*AH21*AL21*SUM('年間負荷計算シート (GHP用2)'!$C$3:$N$3)*0.075*AI21</f>
        <v>0</v>
      </c>
      <c r="AO21" s="137">
        <f>('年間負荷計算シート (EHP用)'!$O18*0.075*AI21)</f>
        <v>0</v>
      </c>
      <c r="AP21" s="7"/>
      <c r="AQ21" s="74"/>
      <c r="AR21" s="8"/>
      <c r="AS21" s="165">
        <f>AQ21*AO21*SUM('年間負荷計算シート (EHP用)'!$P$3:$AA$3)</f>
        <v>0</v>
      </c>
      <c r="AT21" s="170">
        <f>AG21*AH21*AR21*SUM('年間負荷計算シート (GHP用2)'!$P$3:$AA$3)*0.075*AI21</f>
        <v>0</v>
      </c>
      <c r="AU21" s="137">
        <f>('年間負荷計算シート (EHP用)'!AB18*0.075)*AI21</f>
        <v>0</v>
      </c>
      <c r="AV21" s="68">
        <f t="shared" si="8"/>
        <v>0</v>
      </c>
      <c r="AW21" s="92">
        <f t="shared" si="9"/>
        <v>0</v>
      </c>
      <c r="AX21" s="92">
        <f>IFERROR((AV21*'CO2削減量判定(全熱交換機G)'!$C$7)+(AW21*'CO2削減量判定(全熱交換機G)'!$C$8),"")</f>
        <v>0</v>
      </c>
    </row>
    <row r="22" spans="1:50">
      <c r="A22" s="131">
        <v>14</v>
      </c>
      <c r="B22" s="6"/>
      <c r="C22" s="72"/>
      <c r="D22" s="6"/>
      <c r="E22" s="8"/>
      <c r="F22" s="7"/>
      <c r="G22" s="3"/>
      <c r="H22" s="8"/>
      <c r="I22" s="7"/>
      <c r="J22" s="74"/>
      <c r="K22" s="8"/>
      <c r="L22" s="151">
        <f>G22*E22*SUM('年間負荷計算シート (EHP用)'!$C$3:$N$3)*D22</f>
        <v>0</v>
      </c>
      <c r="M22" s="170">
        <f>D22*E22*H22*SUM('年間負荷計算シート (GHP用2)'!C16:N16)*0.075</f>
        <v>0</v>
      </c>
      <c r="N22" s="168">
        <f>('年間負荷計算シート (EHP用)'!$O19*0.075)</f>
        <v>0</v>
      </c>
      <c r="O22" s="165">
        <f>J22*N22*SUM('年間負荷計算シート (EHP用)'!$P$3:$AA$3)</f>
        <v>0</v>
      </c>
      <c r="P22" s="170">
        <f>D22*E22*K22*SUM('年間負荷計算シート (GHP用2)'!$P$3:$AA$3)*0.075</f>
        <v>0</v>
      </c>
      <c r="Q22" s="137">
        <f>('年間負荷計算シート (EHP用)'!$AB19*0.075)</f>
        <v>0</v>
      </c>
      <c r="R22" s="68">
        <f t="shared" si="0"/>
        <v>0</v>
      </c>
      <c r="S22" s="92">
        <f t="shared" si="5"/>
        <v>0</v>
      </c>
      <c r="T22" s="92">
        <f>IFERROR((R22*'CO2削減量判定(全熱交換機G)'!$C$7)+(S22*'CO2削減量判定(全熱交換機G)'!$C$8),"")</f>
        <v>0</v>
      </c>
      <c r="U22" s="149"/>
      <c r="V22" s="170">
        <f>D22*E22*H22*SUM('年間負荷計算シート (GHP用2)'!$C$3:$N$3)*0.075*U22*0.3</f>
        <v>0</v>
      </c>
      <c r="W22" s="137">
        <f>('年間負荷計算シート (EHP用)'!$O19*0.075*U22*0.3)</f>
        <v>0</v>
      </c>
      <c r="X22" s="170">
        <f>D22*E22*H22*SUM('年間負荷計算シート (GHP用2)'!$P$3:$AA$3)*0.075*U22*0.4</f>
        <v>0</v>
      </c>
      <c r="Y22" s="137">
        <f>('年間負荷計算シート (EHP用)'!$AB19*0.075)*U22*0.4</f>
        <v>0</v>
      </c>
      <c r="Z22" s="68">
        <f t="shared" si="6"/>
        <v>0</v>
      </c>
      <c r="AA22" s="92">
        <f t="shared" si="7"/>
        <v>0</v>
      </c>
      <c r="AB22" s="92">
        <f>IFERROR((Z22*'CO2削減量判定(全熱交換機G)'!$C$7)+(AA22*'CO2削減量判定(全熱交換機G)'!$C$8),"")</f>
        <v>0</v>
      </c>
      <c r="AC22" s="41"/>
      <c r="AD22" s="131">
        <v>14</v>
      </c>
      <c r="AE22" s="91">
        <f t="shared" si="1"/>
        <v>0</v>
      </c>
      <c r="AF22" s="183">
        <f t="shared" si="2"/>
        <v>0</v>
      </c>
      <c r="AG22" s="91">
        <f t="shared" si="3"/>
        <v>0</v>
      </c>
      <c r="AH22" s="93">
        <f t="shared" si="4"/>
        <v>0</v>
      </c>
      <c r="AI22" s="149">
        <v>0.6</v>
      </c>
      <c r="AJ22" s="7"/>
      <c r="AK22" s="3"/>
      <c r="AL22" s="8"/>
      <c r="AM22" s="151">
        <f>AK22*AH22*SUM('年間負荷計算シート (EHP用)'!$C$3:$N$3)*AG22*AI22</f>
        <v>0</v>
      </c>
      <c r="AN22" s="170">
        <f>AG22*AH22*AL22*SUM('年間負荷計算シート (GHP用2)'!$C$3:$N$3)*0.075*AI22</f>
        <v>0</v>
      </c>
      <c r="AO22" s="137">
        <f>('年間負荷計算シート (EHP用)'!$O19*0.075*AI22)</f>
        <v>0</v>
      </c>
      <c r="AP22" s="7"/>
      <c r="AQ22" s="74"/>
      <c r="AR22" s="8"/>
      <c r="AS22" s="165">
        <f>AQ22*AO22*SUM('年間負荷計算シート (EHP用)'!$P$3:$AA$3)</f>
        <v>0</v>
      </c>
      <c r="AT22" s="170">
        <f>AG22*AH22*AR22*SUM('年間負荷計算シート (GHP用2)'!$P$3:$AA$3)*0.075*AI22</f>
        <v>0</v>
      </c>
      <c r="AU22" s="137">
        <f>('年間負荷計算シート (EHP用)'!AB19*0.075)*AI22</f>
        <v>0</v>
      </c>
      <c r="AV22" s="68">
        <f t="shared" si="8"/>
        <v>0</v>
      </c>
      <c r="AW22" s="92">
        <f t="shared" si="9"/>
        <v>0</v>
      </c>
      <c r="AX22" s="92">
        <f>IFERROR((AV22*'CO2削減量判定(全熱交換機G)'!$C$7)+(AW22*'CO2削減量判定(全熱交換機G)'!$C$8),"")</f>
        <v>0</v>
      </c>
    </row>
    <row r="23" spans="1:50">
      <c r="A23" s="131">
        <v>15</v>
      </c>
      <c r="B23" s="17"/>
      <c r="C23" s="72"/>
      <c r="D23" s="6"/>
      <c r="E23" s="8"/>
      <c r="F23" s="7"/>
      <c r="G23" s="3"/>
      <c r="H23" s="8"/>
      <c r="I23" s="7"/>
      <c r="J23" s="74"/>
      <c r="K23" s="8"/>
      <c r="L23" s="151">
        <f>G23*E23*SUM('年間負荷計算シート (EHP用)'!$C$3:$N$3)*D23</f>
        <v>0</v>
      </c>
      <c r="M23" s="170">
        <f>D23*E23*H23*SUM('年間負荷計算シート (GHP用2)'!C17:N17)*0.075</f>
        <v>0</v>
      </c>
      <c r="N23" s="168">
        <f>('年間負荷計算シート (EHP用)'!$O20*0.075)</f>
        <v>0</v>
      </c>
      <c r="O23" s="165">
        <f>J23*N23*SUM('年間負荷計算シート (EHP用)'!$P$3:$AA$3)</f>
        <v>0</v>
      </c>
      <c r="P23" s="170">
        <f>D23*E23*K23*SUM('年間負荷計算シート (GHP用2)'!$P$3:$AA$3)*0.075</f>
        <v>0</v>
      </c>
      <c r="Q23" s="137">
        <f>('年間負荷計算シート (EHP用)'!$AB20*0.075)</f>
        <v>0</v>
      </c>
      <c r="R23" s="68">
        <f t="shared" si="0"/>
        <v>0</v>
      </c>
      <c r="S23" s="92">
        <f t="shared" si="5"/>
        <v>0</v>
      </c>
      <c r="T23" s="92">
        <f>IFERROR((R23*'CO2削減量判定(全熱交換機G)'!$C$7)+(S23*'CO2削減量判定(全熱交換機G)'!$C$8),"")</f>
        <v>0</v>
      </c>
      <c r="U23" s="149"/>
      <c r="V23" s="170">
        <f>D23*E23*H23*SUM('年間負荷計算シート (GHP用2)'!$C$3:$N$3)*0.075*U23*0.3</f>
        <v>0</v>
      </c>
      <c r="W23" s="137">
        <f>('年間負荷計算シート (EHP用)'!$O20*0.075*U23*0.3)</f>
        <v>0</v>
      </c>
      <c r="X23" s="170">
        <f>D23*E23*H23*SUM('年間負荷計算シート (GHP用2)'!$P$3:$AA$3)*0.075*U23*0.4</f>
        <v>0</v>
      </c>
      <c r="Y23" s="137">
        <f>('年間負荷計算シート (EHP用)'!$AB20*0.075)*U23*0.4</f>
        <v>0</v>
      </c>
      <c r="Z23" s="68">
        <f t="shared" si="6"/>
        <v>0</v>
      </c>
      <c r="AA23" s="92">
        <f t="shared" si="7"/>
        <v>0</v>
      </c>
      <c r="AB23" s="92">
        <f>IFERROR((Z23*'CO2削減量判定(全熱交換機G)'!$C$7)+(AA23*'CO2削減量判定(全熱交換機G)'!$C$8),"")</f>
        <v>0</v>
      </c>
      <c r="AC23" s="41"/>
      <c r="AD23" s="131">
        <v>15</v>
      </c>
      <c r="AE23" s="30">
        <f t="shared" si="1"/>
        <v>0</v>
      </c>
      <c r="AF23" s="183">
        <f t="shared" si="2"/>
        <v>0</v>
      </c>
      <c r="AG23" s="91">
        <f t="shared" si="3"/>
        <v>0</v>
      </c>
      <c r="AH23" s="93">
        <f t="shared" si="4"/>
        <v>0</v>
      </c>
      <c r="AI23" s="149">
        <v>0.6</v>
      </c>
      <c r="AJ23" s="7"/>
      <c r="AK23" s="3"/>
      <c r="AL23" s="8"/>
      <c r="AM23" s="151">
        <f>AK23*AH23*SUM('年間負荷計算シート (EHP用)'!$C$3:$N$3)*AG23*AI23</f>
        <v>0</v>
      </c>
      <c r="AN23" s="170">
        <f>AG23*AH23*AL23*SUM('年間負荷計算シート (GHP用2)'!$C$3:$N$3)*0.075*AI23</f>
        <v>0</v>
      </c>
      <c r="AO23" s="137">
        <f>('年間負荷計算シート (EHP用)'!$O20*0.075*AI23)</f>
        <v>0</v>
      </c>
      <c r="AP23" s="7"/>
      <c r="AQ23" s="74"/>
      <c r="AR23" s="8"/>
      <c r="AS23" s="165">
        <f>AQ23*AO23*SUM('年間負荷計算シート (EHP用)'!$P$3:$AA$3)</f>
        <v>0</v>
      </c>
      <c r="AT23" s="170">
        <f>AG23*AH23*AR23*SUM('年間負荷計算シート (GHP用2)'!$P$3:$AA$3)*0.075*AI23</f>
        <v>0</v>
      </c>
      <c r="AU23" s="137">
        <f>('年間負荷計算シート (EHP用)'!AB20*0.075)*AI23</f>
        <v>0</v>
      </c>
      <c r="AV23" s="68">
        <f t="shared" si="8"/>
        <v>0</v>
      </c>
      <c r="AW23" s="92">
        <f t="shared" si="9"/>
        <v>0</v>
      </c>
      <c r="AX23" s="92">
        <f>IFERROR((AV23*'CO2削減量判定(全熱交換機G)'!$C$7)+(AW23*'CO2削減量判定(全熱交換機G)'!$C$8),"")</f>
        <v>0</v>
      </c>
    </row>
    <row r="24" spans="1:50">
      <c r="A24" s="131">
        <v>16</v>
      </c>
      <c r="B24" s="6"/>
      <c r="C24" s="72"/>
      <c r="D24" s="6"/>
      <c r="E24" s="8"/>
      <c r="F24" s="7"/>
      <c r="G24" s="3"/>
      <c r="H24" s="8"/>
      <c r="I24" s="7"/>
      <c r="J24" s="74"/>
      <c r="K24" s="8"/>
      <c r="L24" s="151">
        <f>G24*E24*SUM('年間負荷計算シート (EHP用)'!$C$3:$N$3)*D24</f>
        <v>0</v>
      </c>
      <c r="M24" s="170">
        <f>D24*E24*H24*SUM('年間負荷計算シート (GHP用2)'!C18:N18)*0.075</f>
        <v>0</v>
      </c>
      <c r="N24" s="168">
        <f>('年間負荷計算シート (EHP用)'!$O21*0.075)</f>
        <v>0</v>
      </c>
      <c r="O24" s="165">
        <f>J24*N24*SUM('年間負荷計算シート (EHP用)'!$P$3:$AA$3)</f>
        <v>0</v>
      </c>
      <c r="P24" s="170">
        <f>D24*E24*K24*SUM('年間負荷計算シート (GHP用2)'!$P$3:$AA$3)*0.075</f>
        <v>0</v>
      </c>
      <c r="Q24" s="137">
        <f>('年間負荷計算シート (EHP用)'!$AB21*0.075)</f>
        <v>0</v>
      </c>
      <c r="R24" s="68">
        <f t="shared" si="0"/>
        <v>0</v>
      </c>
      <c r="S24" s="92">
        <f t="shared" si="5"/>
        <v>0</v>
      </c>
      <c r="T24" s="92">
        <f>IFERROR((R24*'CO2削減量判定(全熱交換機G)'!$C$7)+(S24*'CO2削減量判定(全熱交換機G)'!$C$8),"")</f>
        <v>0</v>
      </c>
      <c r="U24" s="149"/>
      <c r="V24" s="170">
        <f>D24*E24*H24*SUM('年間負荷計算シート (GHP用2)'!$C$3:$N$3)*0.075*U24*0.3</f>
        <v>0</v>
      </c>
      <c r="W24" s="137">
        <f>('年間負荷計算シート (EHP用)'!$O21*0.075*U24*0.3)</f>
        <v>0</v>
      </c>
      <c r="X24" s="170">
        <f>D24*E24*H24*SUM('年間負荷計算シート (GHP用2)'!$P$3:$AA$3)*0.075*U24*0.4</f>
        <v>0</v>
      </c>
      <c r="Y24" s="137">
        <f>('年間負荷計算シート (EHP用)'!$AB21*0.075)*U24*0.4</f>
        <v>0</v>
      </c>
      <c r="Z24" s="68">
        <f t="shared" si="6"/>
        <v>0</v>
      </c>
      <c r="AA24" s="92">
        <f t="shared" si="7"/>
        <v>0</v>
      </c>
      <c r="AB24" s="92">
        <f>IFERROR((Z24*'CO2削減量判定(全熱交換機G)'!$C$7)+(AA24*'CO2削減量判定(全熱交換機G)'!$C$8),"")</f>
        <v>0</v>
      </c>
      <c r="AC24" s="41"/>
      <c r="AD24" s="131">
        <v>16</v>
      </c>
      <c r="AE24" s="91">
        <f t="shared" si="1"/>
        <v>0</v>
      </c>
      <c r="AF24" s="183">
        <f t="shared" si="2"/>
        <v>0</v>
      </c>
      <c r="AG24" s="91">
        <f t="shared" si="3"/>
        <v>0</v>
      </c>
      <c r="AH24" s="93">
        <f t="shared" si="4"/>
        <v>0</v>
      </c>
      <c r="AI24" s="149">
        <v>0.6</v>
      </c>
      <c r="AJ24" s="7"/>
      <c r="AK24" s="3"/>
      <c r="AL24" s="8"/>
      <c r="AM24" s="151">
        <f>AK24*AH24*SUM('年間負荷計算シート (EHP用)'!$C$3:$N$3)*AG24*AI24</f>
        <v>0</v>
      </c>
      <c r="AN24" s="170">
        <f>AG24*AH24*AL24*SUM('年間負荷計算シート (GHP用2)'!$C$3:$N$3)*0.075*AI24</f>
        <v>0</v>
      </c>
      <c r="AO24" s="137">
        <f>('年間負荷計算シート (EHP用)'!$O21*0.075*AI24)</f>
        <v>0</v>
      </c>
      <c r="AP24" s="7"/>
      <c r="AQ24" s="74"/>
      <c r="AR24" s="8"/>
      <c r="AS24" s="165">
        <f>AQ24*AO24*SUM('年間負荷計算シート (EHP用)'!$P$3:$AA$3)</f>
        <v>0</v>
      </c>
      <c r="AT24" s="170">
        <f>AG24*AH24*AR24*SUM('年間負荷計算シート (GHP用2)'!$P$3:$AA$3)*0.075*AI24</f>
        <v>0</v>
      </c>
      <c r="AU24" s="137">
        <f>('年間負荷計算シート (EHP用)'!AB21*0.075)*AI24</f>
        <v>0</v>
      </c>
      <c r="AV24" s="68">
        <f t="shared" si="8"/>
        <v>0</v>
      </c>
      <c r="AW24" s="92">
        <f t="shared" si="9"/>
        <v>0</v>
      </c>
      <c r="AX24" s="92">
        <f>IFERROR((AV24*'CO2削減量判定(全熱交換機G)'!$C$7)+(AW24*'CO2削減量判定(全熱交換機G)'!$C$8),"")</f>
        <v>0</v>
      </c>
    </row>
    <row r="25" spans="1:50">
      <c r="A25" s="131">
        <v>17</v>
      </c>
      <c r="B25" s="17"/>
      <c r="C25" s="72"/>
      <c r="D25" s="6"/>
      <c r="E25" s="8"/>
      <c r="F25" s="7"/>
      <c r="G25" s="3"/>
      <c r="H25" s="8"/>
      <c r="I25" s="7"/>
      <c r="J25" s="74"/>
      <c r="K25" s="8"/>
      <c r="L25" s="151">
        <f>G25*E25*SUM('年間負荷計算シート (EHP用)'!$C$3:$N$3)*D25</f>
        <v>0</v>
      </c>
      <c r="M25" s="170">
        <f>D25*E25*H25*SUM('年間負荷計算シート (GHP用2)'!C19:N19)*0.075</f>
        <v>0</v>
      </c>
      <c r="N25" s="168">
        <f>('年間負荷計算シート (EHP用)'!$O22*0.075)</f>
        <v>0</v>
      </c>
      <c r="O25" s="165">
        <f>J25*N25*SUM('年間負荷計算シート (EHP用)'!$P$3:$AA$3)</f>
        <v>0</v>
      </c>
      <c r="P25" s="170">
        <f>D25*E25*K25*SUM('年間負荷計算シート (GHP用2)'!$P$3:$AA$3)*0.075</f>
        <v>0</v>
      </c>
      <c r="Q25" s="137">
        <f>('年間負荷計算シート (EHP用)'!$AB22*0.075)</f>
        <v>0</v>
      </c>
      <c r="R25" s="68">
        <f t="shared" si="0"/>
        <v>0</v>
      </c>
      <c r="S25" s="92">
        <f t="shared" si="5"/>
        <v>0</v>
      </c>
      <c r="T25" s="92">
        <f>IFERROR((R25*'CO2削減量判定(全熱交換機G)'!$C$7)+(S25*'CO2削減量判定(全熱交換機G)'!$C$8),"")</f>
        <v>0</v>
      </c>
      <c r="U25" s="149"/>
      <c r="V25" s="170">
        <f>D25*E25*H25*SUM('年間負荷計算シート (GHP用2)'!$C$3:$N$3)*0.075*U25*0.3</f>
        <v>0</v>
      </c>
      <c r="W25" s="137">
        <f>('年間負荷計算シート (EHP用)'!$O22*0.075*U25*0.3)</f>
        <v>0</v>
      </c>
      <c r="X25" s="170">
        <f>D25*E25*H25*SUM('年間負荷計算シート (GHP用2)'!$P$3:$AA$3)*0.075*U25*0.4</f>
        <v>0</v>
      </c>
      <c r="Y25" s="137">
        <f>('年間負荷計算シート (EHP用)'!$AB22*0.075)*U25*0.4</f>
        <v>0</v>
      </c>
      <c r="Z25" s="68">
        <f t="shared" si="6"/>
        <v>0</v>
      </c>
      <c r="AA25" s="92">
        <f t="shared" si="7"/>
        <v>0</v>
      </c>
      <c r="AB25" s="92">
        <f>IFERROR((Z25*'CO2削減量判定(全熱交換機G)'!$C$7)+(AA25*'CO2削減量判定(全熱交換機G)'!$C$8),"")</f>
        <v>0</v>
      </c>
      <c r="AC25" s="41"/>
      <c r="AD25" s="131">
        <v>17</v>
      </c>
      <c r="AE25" s="30">
        <f t="shared" si="1"/>
        <v>0</v>
      </c>
      <c r="AF25" s="183">
        <f t="shared" si="2"/>
        <v>0</v>
      </c>
      <c r="AG25" s="91">
        <f t="shared" si="3"/>
        <v>0</v>
      </c>
      <c r="AH25" s="93">
        <f t="shared" si="4"/>
        <v>0</v>
      </c>
      <c r="AI25" s="149">
        <v>0.6</v>
      </c>
      <c r="AJ25" s="7"/>
      <c r="AK25" s="3"/>
      <c r="AL25" s="8"/>
      <c r="AM25" s="151">
        <f>AK25*AH25*SUM('年間負荷計算シート (EHP用)'!$C$3:$N$3)*AG25*AI25</f>
        <v>0</v>
      </c>
      <c r="AN25" s="170">
        <f>AG25*AH25*AL25*SUM('年間負荷計算シート (GHP用2)'!$C$3:$N$3)*0.075*AI25</f>
        <v>0</v>
      </c>
      <c r="AO25" s="137">
        <f>('年間負荷計算シート (EHP用)'!$O22*0.075*AI25)</f>
        <v>0</v>
      </c>
      <c r="AP25" s="7"/>
      <c r="AQ25" s="74"/>
      <c r="AR25" s="8"/>
      <c r="AS25" s="165">
        <f>AQ25*AO25*SUM('年間負荷計算シート (EHP用)'!$P$3:$AA$3)</f>
        <v>0</v>
      </c>
      <c r="AT25" s="170">
        <f>AG25*AH25*AR25*SUM('年間負荷計算シート (GHP用2)'!$P$3:$AA$3)*0.075*AI25</f>
        <v>0</v>
      </c>
      <c r="AU25" s="137">
        <f>('年間負荷計算シート (EHP用)'!AB22*0.075)*AI25</f>
        <v>0</v>
      </c>
      <c r="AV25" s="68">
        <f t="shared" si="8"/>
        <v>0</v>
      </c>
      <c r="AW25" s="92">
        <f t="shared" si="9"/>
        <v>0</v>
      </c>
      <c r="AX25" s="92">
        <f>IFERROR((AV25*'CO2削減量判定(全熱交換機G)'!$C$7)+(AW25*'CO2削減量判定(全熱交換機G)'!$C$8),"")</f>
        <v>0</v>
      </c>
    </row>
    <row r="26" spans="1:50">
      <c r="A26" s="131">
        <v>18</v>
      </c>
      <c r="B26" s="6"/>
      <c r="C26" s="72"/>
      <c r="D26" s="6"/>
      <c r="E26" s="20"/>
      <c r="F26" s="7"/>
      <c r="G26" s="3"/>
      <c r="H26" s="8"/>
      <c r="I26" s="7"/>
      <c r="J26" s="74"/>
      <c r="K26" s="8"/>
      <c r="L26" s="151">
        <f>G26*E26*SUM('年間負荷計算シート (EHP用)'!$C$3:$N$3)*D26</f>
        <v>0</v>
      </c>
      <c r="M26" s="170">
        <f>D26*E26*H26*SUM('年間負荷計算シート (GHP用2)'!C20:N20)*0.075</f>
        <v>0</v>
      </c>
      <c r="N26" s="168">
        <f>('年間負荷計算シート (EHP用)'!$O23*0.075)</f>
        <v>0</v>
      </c>
      <c r="O26" s="165">
        <f>J26*N26*SUM('年間負荷計算シート (EHP用)'!$P$3:$AA$3)</f>
        <v>0</v>
      </c>
      <c r="P26" s="170">
        <f>D26*E26*K26*SUM('年間負荷計算シート (GHP用2)'!$P$3:$AA$3)*0.075</f>
        <v>0</v>
      </c>
      <c r="Q26" s="137">
        <f>('年間負荷計算シート (EHP用)'!$AB23*0.075)</f>
        <v>0</v>
      </c>
      <c r="R26" s="68">
        <f t="shared" si="0"/>
        <v>0</v>
      </c>
      <c r="S26" s="92">
        <f t="shared" si="5"/>
        <v>0</v>
      </c>
      <c r="T26" s="92">
        <f>IFERROR((R26*'CO2削減量判定(全熱交換機G)'!$C$7)+(S26*'CO2削減量判定(全熱交換機G)'!$C$8),"")</f>
        <v>0</v>
      </c>
      <c r="U26" s="149"/>
      <c r="V26" s="170">
        <f>D26*E26*H26*SUM('年間負荷計算シート (GHP用2)'!$C$3:$N$3)*0.075*U26*0.3</f>
        <v>0</v>
      </c>
      <c r="W26" s="137">
        <f>('年間負荷計算シート (EHP用)'!$O23*0.075*U26*0.3)</f>
        <v>0</v>
      </c>
      <c r="X26" s="170">
        <f>D26*E26*H26*SUM('年間負荷計算シート (GHP用2)'!$P$3:$AA$3)*0.075*U26*0.4</f>
        <v>0</v>
      </c>
      <c r="Y26" s="137">
        <f>('年間負荷計算シート (EHP用)'!$AB23*0.075)*U26*0.4</f>
        <v>0</v>
      </c>
      <c r="Z26" s="68">
        <f t="shared" si="6"/>
        <v>0</v>
      </c>
      <c r="AA26" s="92">
        <f t="shared" si="7"/>
        <v>0</v>
      </c>
      <c r="AB26" s="92">
        <f>IFERROR((Z26*'CO2削減量判定(全熱交換機G)'!$C$7)+(AA26*'CO2削減量判定(全熱交換機G)'!$C$8),"")</f>
        <v>0</v>
      </c>
      <c r="AC26" s="41"/>
      <c r="AD26" s="131">
        <v>18</v>
      </c>
      <c r="AE26" s="91">
        <f t="shared" si="1"/>
        <v>0</v>
      </c>
      <c r="AF26" s="183">
        <f t="shared" si="2"/>
        <v>0</v>
      </c>
      <c r="AG26" s="91">
        <f t="shared" si="3"/>
        <v>0</v>
      </c>
      <c r="AH26" s="184">
        <f t="shared" si="4"/>
        <v>0</v>
      </c>
      <c r="AI26" s="149">
        <v>0.6</v>
      </c>
      <c r="AJ26" s="7"/>
      <c r="AK26" s="3"/>
      <c r="AL26" s="8"/>
      <c r="AM26" s="151">
        <f>AK26*AH26*SUM('年間負荷計算シート (EHP用)'!$C$3:$N$3)*AG26*AI26</f>
        <v>0</v>
      </c>
      <c r="AN26" s="170">
        <f>AG26*AH26*AL26*SUM('年間負荷計算シート (GHP用2)'!$C$3:$N$3)*0.075*AI26</f>
        <v>0</v>
      </c>
      <c r="AO26" s="137">
        <f>('年間負荷計算シート (EHP用)'!$O23*0.075*AI26)</f>
        <v>0</v>
      </c>
      <c r="AP26" s="7"/>
      <c r="AQ26" s="74"/>
      <c r="AR26" s="8"/>
      <c r="AS26" s="165">
        <f>AQ26*AO26*SUM('年間負荷計算シート (EHP用)'!$P$3:$AA$3)</f>
        <v>0</v>
      </c>
      <c r="AT26" s="170">
        <f>AG26*AH26*AR26*SUM('年間負荷計算シート (GHP用2)'!$P$3:$AA$3)*0.075*AI26</f>
        <v>0</v>
      </c>
      <c r="AU26" s="137">
        <f>('年間負荷計算シート (EHP用)'!AB23*0.075)*AI26</f>
        <v>0</v>
      </c>
      <c r="AV26" s="68">
        <f t="shared" si="8"/>
        <v>0</v>
      </c>
      <c r="AW26" s="92">
        <f t="shared" si="9"/>
        <v>0</v>
      </c>
      <c r="AX26" s="92">
        <f>IFERROR((AV26*'CO2削減量判定(全熱交換機G)'!$C$7)+(AW26*'CO2削減量判定(全熱交換機G)'!$C$8),"")</f>
        <v>0</v>
      </c>
    </row>
    <row r="27" spans="1:50">
      <c r="A27" s="131">
        <v>19</v>
      </c>
      <c r="B27" s="17"/>
      <c r="C27" s="72"/>
      <c r="D27" s="6"/>
      <c r="E27" s="8"/>
      <c r="F27" s="7"/>
      <c r="G27" s="3"/>
      <c r="H27" s="8"/>
      <c r="I27" s="7"/>
      <c r="J27" s="74"/>
      <c r="K27" s="8"/>
      <c r="L27" s="151">
        <f>G27*E27*SUM('年間負荷計算シート (EHP用)'!$C$3:$N$3)*D27</f>
        <v>0</v>
      </c>
      <c r="M27" s="170">
        <f>D27*E27*H27*SUM('年間負荷計算シート (GHP用2)'!C21:N21)*0.075</f>
        <v>0</v>
      </c>
      <c r="N27" s="168">
        <f>('年間負荷計算シート (EHP用)'!$O24*0.075)</f>
        <v>0</v>
      </c>
      <c r="O27" s="165">
        <f>J27*N27*SUM('年間負荷計算シート (EHP用)'!$P$3:$AA$3)</f>
        <v>0</v>
      </c>
      <c r="P27" s="170">
        <f>D27*E27*K27*SUM('年間負荷計算シート (GHP用2)'!$P$3:$AA$3)*0.075</f>
        <v>0</v>
      </c>
      <c r="Q27" s="137">
        <f>('年間負荷計算シート (EHP用)'!$AB24*0.075)</f>
        <v>0</v>
      </c>
      <c r="R27" s="68">
        <f t="shared" si="0"/>
        <v>0</v>
      </c>
      <c r="S27" s="92">
        <f t="shared" si="5"/>
        <v>0</v>
      </c>
      <c r="T27" s="92">
        <f>IFERROR((R27*'CO2削減量判定(全熱交換機G)'!$C$7)+(S27*'CO2削減量判定(全熱交換機G)'!$C$8),"")</f>
        <v>0</v>
      </c>
      <c r="U27" s="149"/>
      <c r="V27" s="170">
        <f>D27*E27*H27*SUM('年間負荷計算シート (GHP用2)'!$C$3:$N$3)*0.075*U27*0.3</f>
        <v>0</v>
      </c>
      <c r="W27" s="137">
        <f>('年間負荷計算シート (EHP用)'!$O24*0.075*U27*0.3)</f>
        <v>0</v>
      </c>
      <c r="X27" s="170">
        <f>D27*E27*H27*SUM('年間負荷計算シート (GHP用2)'!$P$3:$AA$3)*0.075*U27*0.4</f>
        <v>0</v>
      </c>
      <c r="Y27" s="137">
        <f>('年間負荷計算シート (EHP用)'!$AB24*0.075)*U27*0.4</f>
        <v>0</v>
      </c>
      <c r="Z27" s="68">
        <f t="shared" si="6"/>
        <v>0</v>
      </c>
      <c r="AA27" s="92">
        <f t="shared" si="7"/>
        <v>0</v>
      </c>
      <c r="AB27" s="92">
        <f>IFERROR((Z27*'CO2削減量判定(全熱交換機G)'!$C$7)+(AA27*'CO2削減量判定(全熱交換機G)'!$C$8),"")</f>
        <v>0</v>
      </c>
      <c r="AC27" s="41"/>
      <c r="AD27" s="131">
        <v>19</v>
      </c>
      <c r="AE27" s="30">
        <f t="shared" si="1"/>
        <v>0</v>
      </c>
      <c r="AF27" s="183">
        <f t="shared" si="2"/>
        <v>0</v>
      </c>
      <c r="AG27" s="91">
        <f t="shared" si="3"/>
        <v>0</v>
      </c>
      <c r="AH27" s="93">
        <f t="shared" si="4"/>
        <v>0</v>
      </c>
      <c r="AI27" s="149">
        <v>0.6</v>
      </c>
      <c r="AJ27" s="7"/>
      <c r="AK27" s="3"/>
      <c r="AL27" s="8"/>
      <c r="AM27" s="151">
        <f>AK27*AH27*SUM('年間負荷計算シート (EHP用)'!$C$3:$N$3)*AG27*AI27</f>
        <v>0</v>
      </c>
      <c r="AN27" s="170">
        <f>AG27*AH27*AL27*SUM('年間負荷計算シート (GHP用2)'!$C$3:$N$3)*0.075*AI27</f>
        <v>0</v>
      </c>
      <c r="AO27" s="137">
        <f>('年間負荷計算シート (EHP用)'!$O24*0.075*AI27)</f>
        <v>0</v>
      </c>
      <c r="AP27" s="7"/>
      <c r="AQ27" s="74"/>
      <c r="AR27" s="8"/>
      <c r="AS27" s="165">
        <f>AQ27*AO27*SUM('年間負荷計算シート (EHP用)'!$P$3:$AA$3)</f>
        <v>0</v>
      </c>
      <c r="AT27" s="170">
        <f>AG27*AH27*AR27*SUM('年間負荷計算シート (GHP用2)'!$P$3:$AA$3)*0.075*AI27</f>
        <v>0</v>
      </c>
      <c r="AU27" s="137">
        <f>('年間負荷計算シート (EHP用)'!AB24*0.075)*AI27</f>
        <v>0</v>
      </c>
      <c r="AV27" s="68">
        <f t="shared" si="8"/>
        <v>0</v>
      </c>
      <c r="AW27" s="92">
        <f t="shared" si="9"/>
        <v>0</v>
      </c>
      <c r="AX27" s="92">
        <f>IFERROR((AV27*'CO2削減量判定(全熱交換機G)'!$C$7)+(AW27*'CO2削減量判定(全熱交換機G)'!$C$8),"")</f>
        <v>0</v>
      </c>
    </row>
    <row r="28" spans="1:50" ht="19.5" thickBot="1">
      <c r="A28" s="131">
        <v>20</v>
      </c>
      <c r="B28" s="6"/>
      <c r="C28" s="72"/>
      <c r="D28" s="6"/>
      <c r="E28" s="8"/>
      <c r="F28" s="7"/>
      <c r="G28" s="3"/>
      <c r="H28" s="8"/>
      <c r="I28" s="7"/>
      <c r="J28" s="74"/>
      <c r="K28" s="8"/>
      <c r="L28" s="151">
        <f>G28*E28*SUM('年間負荷計算シート (EHP用)'!$C$3:$N$3)*D28</f>
        <v>0</v>
      </c>
      <c r="M28" s="170">
        <f>D28*E28*H28*SUM('年間負荷計算シート (GHP用2)'!C22:N22)*0.075</f>
        <v>0</v>
      </c>
      <c r="N28" s="168">
        <f>('年間負荷計算シート (EHP用)'!$O25*0.075)</f>
        <v>0</v>
      </c>
      <c r="O28" s="165">
        <f>J28*N28*SUM('年間負荷計算シート (EHP用)'!$P$3:$AA$3)</f>
        <v>0</v>
      </c>
      <c r="P28" s="170">
        <f>D28*E28*K28*SUM('年間負荷計算シート (GHP用2)'!$P$3:$AA$3)*0.075</f>
        <v>0</v>
      </c>
      <c r="Q28" s="137">
        <f>('年間負荷計算シート (EHP用)'!$AB25*0.075)</f>
        <v>0</v>
      </c>
      <c r="R28" s="92">
        <f t="shared" si="0"/>
        <v>0</v>
      </c>
      <c r="S28" s="92">
        <f t="shared" si="5"/>
        <v>0</v>
      </c>
      <c r="T28" s="92">
        <f>IFERROR((R28*'CO2削減量判定(全熱交換機G)'!$C$7)+(S28*'CO2削減量判定(全熱交換機G)'!$C$8),"")</f>
        <v>0</v>
      </c>
      <c r="U28" s="194"/>
      <c r="V28" s="170">
        <f>D28*E28*H28*SUM('年間負荷計算シート (GHP用2)'!$C$3:$N$3)*0.075*U28*0.3</f>
        <v>0</v>
      </c>
      <c r="W28" s="137">
        <f>('年間負荷計算シート (EHP用)'!$O25*0.075*U28*0.3)</f>
        <v>0</v>
      </c>
      <c r="X28" s="170">
        <f>D28*E28*H28*SUM('年間負荷計算シート (GHP用2)'!$P$3:$AA$3)*0.075*U28*0.4</f>
        <v>0</v>
      </c>
      <c r="Y28" s="137">
        <f>('年間負荷計算シート (EHP用)'!$AB25*0.075)*U28*0.4</f>
        <v>0</v>
      </c>
      <c r="Z28" s="92">
        <f t="shared" si="6"/>
        <v>0</v>
      </c>
      <c r="AA28" s="92">
        <f t="shared" si="7"/>
        <v>0</v>
      </c>
      <c r="AB28" s="92">
        <f>IFERROR((Z28*'CO2削減量判定(全熱交換機G)'!$C$7)+(AA28*'CO2削減量判定(全熱交換機G)'!$C$8),"")</f>
        <v>0</v>
      </c>
      <c r="AC28" s="41"/>
      <c r="AD28" s="132">
        <v>20</v>
      </c>
      <c r="AE28" s="124">
        <f t="shared" si="1"/>
        <v>0</v>
      </c>
      <c r="AF28" s="185">
        <f t="shared" si="2"/>
        <v>0</v>
      </c>
      <c r="AG28" s="124">
        <f t="shared" si="3"/>
        <v>0</v>
      </c>
      <c r="AH28" s="125">
        <f t="shared" si="4"/>
        <v>0</v>
      </c>
      <c r="AI28" s="186">
        <v>0.6</v>
      </c>
      <c r="AJ28" s="21"/>
      <c r="AK28" s="23"/>
      <c r="AL28" s="22"/>
      <c r="AM28" s="152">
        <f>AK28*AH28*SUM('年間負荷計算シート (EHP用)'!$C$3:$N$3)*AG28*AI28</f>
        <v>0</v>
      </c>
      <c r="AN28" s="171">
        <f>AG28*AH28*AL28*SUM('年間負荷計算シート (GHP用2)'!$C$3:$N$3)*0.075*AI28</f>
        <v>0</v>
      </c>
      <c r="AO28" s="138">
        <f>('年間負荷計算シート (EHP用)'!$O25*0.075*AI28)</f>
        <v>0</v>
      </c>
      <c r="AP28" s="21"/>
      <c r="AQ28" s="76"/>
      <c r="AR28" s="22"/>
      <c r="AS28" s="166">
        <f>AQ28*AO28*SUM('年間負荷計算シート (EHP用)'!$P$3:$AA$3)</f>
        <v>0</v>
      </c>
      <c r="AT28" s="171">
        <f>AG28*AH28*AR28*SUM('年間負荷計算シート (GHP用2)'!$P$3:$AA$3)*0.075*AI28</f>
        <v>0</v>
      </c>
      <c r="AU28" s="137">
        <f>('年間負荷計算シート (EHP用)'!AB25*0.075)*AI28</f>
        <v>0</v>
      </c>
      <c r="AV28" s="123">
        <f t="shared" si="8"/>
        <v>0</v>
      </c>
      <c r="AW28" s="123">
        <f t="shared" si="9"/>
        <v>0</v>
      </c>
      <c r="AX28" s="92">
        <f>IFERROR((AV28*'CO2削減量判定(全熱交換機G)'!$C$7)+(AW28*'CO2削減量判定(全熱交換機G)'!$C$8),"")</f>
        <v>0</v>
      </c>
    </row>
    <row r="29" spans="1:50" ht="18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34"/>
      <c r="M29" s="134"/>
      <c r="N29" s="134"/>
      <c r="O29" s="134"/>
      <c r="P29" s="134"/>
      <c r="Q29" s="134"/>
      <c r="R29" s="35"/>
      <c r="S29" s="35"/>
      <c r="T29" s="35"/>
      <c r="X29" s="35"/>
      <c r="AC29" s="35"/>
      <c r="AD29" s="35"/>
      <c r="AE29" s="35"/>
      <c r="AF29" s="35"/>
      <c r="AG29" s="35"/>
      <c r="AM29" s="35"/>
      <c r="AP29" s="35"/>
      <c r="AQ29" s="35"/>
      <c r="AR29" s="35"/>
      <c r="AT29" s="35"/>
    </row>
    <row r="30" spans="1:50" ht="18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34"/>
      <c r="M30" s="134"/>
      <c r="N30" s="134"/>
      <c r="O30" s="134"/>
      <c r="P30" s="134"/>
      <c r="Q30" s="134"/>
      <c r="R30" s="35"/>
      <c r="S30" s="35"/>
      <c r="T30" s="35"/>
      <c r="AC30" s="35"/>
      <c r="AD30" s="35"/>
      <c r="AE30" s="35"/>
      <c r="AF30" s="35"/>
      <c r="AG30" s="35"/>
    </row>
    <row r="31" spans="1:50" ht="18" customHeight="1">
      <c r="A31" s="43"/>
      <c r="B31" s="43"/>
      <c r="F31" s="35"/>
      <c r="G31" s="35"/>
      <c r="H31" s="35"/>
      <c r="I31" s="35"/>
      <c r="J31" s="35"/>
      <c r="K31" s="35"/>
      <c r="L31" s="134"/>
      <c r="M31" s="134"/>
      <c r="N31" s="134"/>
      <c r="O31" s="134"/>
      <c r="P31" s="134"/>
      <c r="Q31" s="134"/>
      <c r="R31" s="35"/>
      <c r="S31" s="35"/>
      <c r="T31" s="35"/>
      <c r="X31" s="48"/>
      <c r="AC31" s="35"/>
      <c r="AD31" s="35"/>
      <c r="AE31" s="35"/>
      <c r="AF31" s="35"/>
      <c r="AG31" s="35"/>
      <c r="AK31" s="40"/>
      <c r="AM31" s="41"/>
      <c r="AP31" s="41"/>
      <c r="AQ31" s="41"/>
      <c r="AR31" s="41"/>
      <c r="AT31" s="48"/>
    </row>
    <row r="32" spans="1:50" ht="18" customHeight="1">
      <c r="A32" s="44"/>
      <c r="B32" s="44"/>
      <c r="F32" s="35"/>
      <c r="G32" s="35"/>
      <c r="H32" s="35"/>
      <c r="I32" s="35"/>
      <c r="J32" s="35"/>
      <c r="K32" s="35"/>
      <c r="L32" s="134"/>
      <c r="M32" s="134"/>
      <c r="N32" s="134"/>
      <c r="O32" s="134"/>
      <c r="P32" s="134"/>
      <c r="Q32" s="134"/>
      <c r="R32" s="35"/>
      <c r="S32" s="35"/>
      <c r="T32" s="35"/>
      <c r="X32" s="35"/>
      <c r="AC32" s="35"/>
      <c r="AD32" s="35"/>
      <c r="AE32" s="35"/>
      <c r="AF32" s="35"/>
      <c r="AG32" s="35"/>
      <c r="AK32" s="42"/>
      <c r="AM32" s="35"/>
      <c r="AP32" s="35"/>
      <c r="AQ32" s="35"/>
      <c r="AR32" s="35"/>
      <c r="AT32" s="35"/>
    </row>
    <row r="33" spans="1:46" ht="18" customHeight="1">
      <c r="A33" s="44"/>
      <c r="B33" s="44"/>
      <c r="F33" s="35"/>
      <c r="G33" s="35"/>
      <c r="H33" s="35"/>
      <c r="I33" s="35"/>
      <c r="J33" s="35"/>
      <c r="K33" s="35"/>
      <c r="L33" s="134"/>
      <c r="M33" s="134"/>
      <c r="N33" s="134"/>
      <c r="O33" s="134"/>
      <c r="P33" s="134"/>
      <c r="Q33" s="134"/>
      <c r="R33" s="35"/>
      <c r="S33" s="35"/>
      <c r="T33" s="35"/>
      <c r="X33" s="35"/>
      <c r="AC33" s="35"/>
      <c r="AD33" s="35"/>
      <c r="AE33" s="35"/>
      <c r="AF33" s="35"/>
      <c r="AG33" s="35"/>
      <c r="AK33" s="35"/>
      <c r="AM33" s="35"/>
      <c r="AP33" s="35"/>
      <c r="AQ33" s="35"/>
      <c r="AR33" s="35"/>
      <c r="AT33" s="35"/>
    </row>
    <row r="34" spans="1:46" ht="18" customHeight="1">
      <c r="A34" s="44"/>
      <c r="B34" s="44"/>
      <c r="C34" s="45"/>
      <c r="D34" s="35"/>
      <c r="E34" s="35"/>
      <c r="F34" s="35"/>
      <c r="G34" s="35"/>
      <c r="H34" s="35"/>
      <c r="I34" s="35"/>
      <c r="J34" s="35"/>
      <c r="K34" s="35"/>
      <c r="L34" s="134"/>
      <c r="M34" s="134"/>
      <c r="N34" s="134"/>
      <c r="O34" s="134"/>
      <c r="P34" s="134"/>
      <c r="Q34" s="134"/>
      <c r="R34" s="35"/>
      <c r="S34" s="35"/>
      <c r="T34" s="35"/>
      <c r="X34" s="35"/>
      <c r="AC34" s="35"/>
      <c r="AD34" s="35"/>
      <c r="AE34" s="35"/>
      <c r="AF34" s="35"/>
      <c r="AG34" s="35"/>
      <c r="AK34" s="35"/>
      <c r="AM34" s="35"/>
      <c r="AP34" s="35"/>
      <c r="AQ34" s="35"/>
      <c r="AR34" s="35"/>
      <c r="AT34" s="35"/>
    </row>
    <row r="35" spans="1:46" ht="18" customHeight="1">
      <c r="A35" s="44"/>
      <c r="B35" s="44"/>
      <c r="C35" s="45"/>
      <c r="D35" s="35"/>
      <c r="E35" s="35"/>
      <c r="F35" s="35"/>
      <c r="G35" s="35"/>
      <c r="H35" s="35"/>
      <c r="I35" s="35"/>
      <c r="J35" s="35"/>
      <c r="K35" s="35"/>
      <c r="L35" s="134"/>
      <c r="M35" s="134"/>
      <c r="N35" s="134"/>
      <c r="O35" s="134"/>
      <c r="P35" s="134"/>
      <c r="Q35" s="134"/>
      <c r="R35" s="35"/>
      <c r="S35" s="35"/>
      <c r="T35" s="35"/>
      <c r="X35" s="35"/>
      <c r="AC35" s="35"/>
      <c r="AD35" s="35"/>
      <c r="AE35" s="35"/>
      <c r="AF35" s="35"/>
      <c r="AG35" s="35"/>
      <c r="AK35" s="34"/>
      <c r="AM35" s="35"/>
      <c r="AP35" s="35"/>
      <c r="AQ35" s="35"/>
      <c r="AR35" s="35"/>
      <c r="AT35" s="35"/>
    </row>
    <row r="36" spans="1:46" ht="18" customHeight="1">
      <c r="A36" s="18"/>
      <c r="B36" s="18"/>
      <c r="C36" s="5"/>
      <c r="X36" s="35"/>
      <c r="AK36" s="46"/>
      <c r="AM36" s="35"/>
      <c r="AP36" s="35"/>
      <c r="AQ36" s="35"/>
      <c r="AR36" s="35"/>
      <c r="AT36" s="35"/>
    </row>
    <row r="37" spans="1:46" ht="18" customHeight="1">
      <c r="A37" s="18"/>
      <c r="B37" s="18"/>
      <c r="C37" s="5"/>
    </row>
    <row r="38" spans="1:46" ht="18" customHeight="1">
      <c r="C38" s="2"/>
    </row>
    <row r="39" spans="1:46" ht="18" customHeight="1">
      <c r="C39" s="2"/>
    </row>
    <row r="40" spans="1:46" ht="18" customHeight="1">
      <c r="C40" s="2"/>
    </row>
    <row r="41" spans="1:46" ht="18" customHeight="1"/>
    <row r="42" spans="1:46" ht="18" customHeight="1"/>
    <row r="43" spans="1:46" ht="18" customHeight="1"/>
    <row r="44" spans="1:46" ht="18" customHeight="1"/>
    <row r="45" spans="1:46" ht="18" customHeight="1"/>
    <row r="46" spans="1:46" ht="18" customHeight="1"/>
    <row r="47" spans="1:46" ht="18" customHeight="1"/>
    <row r="48" spans="1:46" ht="18" customHeight="1"/>
    <row r="49" ht="18" customHeight="1"/>
    <row r="50" ht="18" customHeight="1"/>
  </sheetData>
  <mergeCells count="16">
    <mergeCell ref="I7:K7"/>
    <mergeCell ref="AD7:AD8"/>
    <mergeCell ref="AE7:AE8"/>
    <mergeCell ref="AF7:AF8"/>
    <mergeCell ref="AG7:AG8"/>
    <mergeCell ref="A7:A8"/>
    <mergeCell ref="B7:B8"/>
    <mergeCell ref="C7:C8"/>
    <mergeCell ref="D7:D8"/>
    <mergeCell ref="F7:H7"/>
    <mergeCell ref="L5:T5"/>
    <mergeCell ref="V5:AB5"/>
    <mergeCell ref="AP7:AR7"/>
    <mergeCell ref="AK6:AL6"/>
    <mergeCell ref="AP6:AQ6"/>
    <mergeCell ref="AJ7:AL7"/>
  </mergeCells>
  <phoneticPr fontId="2"/>
  <pageMargins left="0.7" right="0.7" top="0.75" bottom="0.75" header="0.3" footer="0.3"/>
  <pageSetup paperSize="9" scale="2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1245-249E-4B04-A7B6-302DEC061A62}">
  <sheetPr>
    <tabColor theme="9"/>
  </sheetPr>
  <dimension ref="A1:AB24"/>
  <sheetViews>
    <sheetView view="pageBreakPreview" zoomScale="60" zoomScaleNormal="85" workbookViewId="0">
      <selection activeCell="S46" sqref="S46:T46"/>
    </sheetView>
  </sheetViews>
  <sheetFormatPr defaultRowHeight="18.75"/>
  <cols>
    <col min="1" max="1" width="11" bestFit="1" customWidth="1"/>
    <col min="2" max="2" width="9" style="94" bestFit="1" customWidth="1"/>
    <col min="3" max="14" width="8.625" style="95" customWidth="1"/>
    <col min="15" max="15" width="9" style="95"/>
    <col min="16" max="27" width="8.625" style="95" customWidth="1"/>
    <col min="28" max="28" width="9" style="97" bestFit="1" customWidth="1"/>
  </cols>
  <sheetData>
    <row r="1" spans="1:28">
      <c r="A1" s="439"/>
      <c r="B1" s="440"/>
      <c r="C1" s="443" t="s">
        <v>59</v>
      </c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 t="s">
        <v>60</v>
      </c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</row>
    <row r="2" spans="1:28" ht="18.75" customHeight="1">
      <c r="A2" s="441"/>
      <c r="B2" s="442"/>
      <c r="C2" s="143" t="s">
        <v>55</v>
      </c>
      <c r="D2" s="143" t="s">
        <v>44</v>
      </c>
      <c r="E2" s="143" t="s">
        <v>45</v>
      </c>
      <c r="F2" s="143" t="s">
        <v>46</v>
      </c>
      <c r="G2" s="143" t="s">
        <v>47</v>
      </c>
      <c r="H2" s="143" t="s">
        <v>48</v>
      </c>
      <c r="I2" s="143" t="s">
        <v>49</v>
      </c>
      <c r="J2" s="143" t="s">
        <v>50</v>
      </c>
      <c r="K2" s="143" t="s">
        <v>51</v>
      </c>
      <c r="L2" s="143" t="s">
        <v>52</v>
      </c>
      <c r="M2" s="143" t="s">
        <v>53</v>
      </c>
      <c r="N2" s="143" t="s">
        <v>54</v>
      </c>
      <c r="O2" s="444" t="s">
        <v>145</v>
      </c>
      <c r="P2" s="143" t="s">
        <v>55</v>
      </c>
      <c r="Q2" s="143" t="s">
        <v>44</v>
      </c>
      <c r="R2" s="143" t="s">
        <v>45</v>
      </c>
      <c r="S2" s="143" t="s">
        <v>46</v>
      </c>
      <c r="T2" s="143" t="s">
        <v>47</v>
      </c>
      <c r="U2" s="143" t="s">
        <v>48</v>
      </c>
      <c r="V2" s="143" t="s">
        <v>49</v>
      </c>
      <c r="W2" s="143" t="s">
        <v>50</v>
      </c>
      <c r="X2" s="143" t="s">
        <v>51</v>
      </c>
      <c r="Y2" s="143" t="s">
        <v>52</v>
      </c>
      <c r="Z2" s="143" t="s">
        <v>53</v>
      </c>
      <c r="AA2" s="143" t="s">
        <v>54</v>
      </c>
      <c r="AB2" s="446" t="s">
        <v>145</v>
      </c>
    </row>
    <row r="3" spans="1:28">
      <c r="A3" s="494" t="s">
        <v>56</v>
      </c>
      <c r="B3" s="495"/>
      <c r="C3" s="144">
        <v>20</v>
      </c>
      <c r="D3" s="144">
        <v>20</v>
      </c>
      <c r="E3" s="144">
        <v>20</v>
      </c>
      <c r="F3" s="144">
        <v>20</v>
      </c>
      <c r="G3" s="144">
        <v>20</v>
      </c>
      <c r="H3" s="144">
        <v>20</v>
      </c>
      <c r="I3" s="144">
        <v>20</v>
      </c>
      <c r="J3" s="144">
        <v>20</v>
      </c>
      <c r="K3" s="144">
        <v>0</v>
      </c>
      <c r="L3" s="144">
        <v>0</v>
      </c>
      <c r="M3" s="144">
        <v>0</v>
      </c>
      <c r="N3" s="144">
        <v>0</v>
      </c>
      <c r="O3" s="445"/>
      <c r="P3" s="144">
        <f t="shared" ref="P3:Q3" si="0">C3</f>
        <v>20</v>
      </c>
      <c r="Q3" s="144">
        <f t="shared" si="0"/>
        <v>20</v>
      </c>
      <c r="R3" s="144">
        <v>0</v>
      </c>
      <c r="S3" s="144">
        <v>0</v>
      </c>
      <c r="T3" s="144">
        <v>0</v>
      </c>
      <c r="U3" s="144">
        <v>0</v>
      </c>
      <c r="V3" s="144">
        <v>0</v>
      </c>
      <c r="W3" s="144">
        <v>20</v>
      </c>
      <c r="X3" s="144">
        <v>20</v>
      </c>
      <c r="Y3" s="144">
        <v>20</v>
      </c>
      <c r="Z3" s="144">
        <v>20</v>
      </c>
      <c r="AA3" s="144">
        <v>20</v>
      </c>
      <c r="AB3" s="447"/>
    </row>
    <row r="4" spans="1:28">
      <c r="A4" s="494" t="s">
        <v>58</v>
      </c>
      <c r="B4" s="495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45"/>
      <c r="P4" s="141">
        <v>15.1</v>
      </c>
      <c r="Q4" s="141">
        <v>8.1999999999999993</v>
      </c>
      <c r="R4" s="141">
        <v>0</v>
      </c>
      <c r="S4" s="141">
        <v>0</v>
      </c>
      <c r="T4" s="141">
        <v>0</v>
      </c>
      <c r="U4" s="141">
        <v>0</v>
      </c>
      <c r="V4" s="141">
        <v>0</v>
      </c>
      <c r="W4" s="141">
        <v>20.3</v>
      </c>
      <c r="X4" s="141">
        <v>32.799999999999997</v>
      </c>
      <c r="Y4" s="141">
        <v>45.8</v>
      </c>
      <c r="Z4" s="141">
        <v>46.3</v>
      </c>
      <c r="AA4" s="141">
        <v>25.4</v>
      </c>
      <c r="AB4" s="447"/>
    </row>
    <row r="5" spans="1:28">
      <c r="A5" s="492" t="s">
        <v>150</v>
      </c>
      <c r="B5" s="142">
        <f>'GHP削減効果計算書（空調）'!B9</f>
        <v>0</v>
      </c>
      <c r="C5" s="145">
        <f>C$3*'GHP削減効果計算書（空調）'!$D9*'GHP削減効果計算書（空調）'!$E9*'GHP削減効果計算書（空調）'!$H9*C$4*0.01</f>
        <v>0</v>
      </c>
      <c r="D5" s="145">
        <f>D$3*'GHP削減効果計算書（空調）'!$D9*'GHP削減効果計算書（空調）'!$E9*'GHP削減効果計算書（空調）'!$H9*D$4*0.01</f>
        <v>0</v>
      </c>
      <c r="E5" s="145">
        <f>E$3*'GHP削減効果計算書（空調）'!$D9*'GHP削減効果計算書（空調）'!$E9*'GHP削減効果計算書（空調）'!$H9*E$4*0.01</f>
        <v>0</v>
      </c>
      <c r="F5" s="145">
        <f>F$3*'GHP削減効果計算書（空調）'!$D9*'GHP削減効果計算書（空調）'!$E9*'GHP削減効果計算書（空調）'!$H9*F$4*0.01</f>
        <v>0</v>
      </c>
      <c r="G5" s="145">
        <f>G$3*'GHP削減効果計算書（空調）'!$D9*'GHP削減効果計算書（空調）'!$E9*'GHP削減効果計算書（空調）'!$H9*G$4*0.01</f>
        <v>0</v>
      </c>
      <c r="H5" s="145">
        <f>H$3*'GHP削減効果計算書（空調）'!$D9*'GHP削減効果計算書（空調）'!$E9*'GHP削減効果計算書（空調）'!$H9*H$4*0.01</f>
        <v>0</v>
      </c>
      <c r="I5" s="145">
        <f>I$3*'GHP削減効果計算書（空調）'!$D9*'GHP削減効果計算書（空調）'!$E9*'GHP削減効果計算書（空調）'!$H9*I$4*0.01</f>
        <v>0</v>
      </c>
      <c r="J5" s="145">
        <f>J$3*'GHP削減効果計算書（空調）'!$D9*'GHP削減効果計算書（空調）'!$E9*'GHP削減効果計算書（空調）'!$H9*J$4*0.01</f>
        <v>0</v>
      </c>
      <c r="K5" s="145">
        <f>K$3*'GHP削減効果計算書（空調）'!$D9*'GHP削減効果計算書（空調）'!$E9*'GHP削減効果計算書（空調）'!$H9*K$4*0.01</f>
        <v>0</v>
      </c>
      <c r="L5" s="145">
        <f>L$3*'GHP削減効果計算書（空調）'!$D9*'GHP削減効果計算書（空調）'!$E9*'GHP削減効果計算書（空調）'!$H9*L$4*0.01</f>
        <v>0</v>
      </c>
      <c r="M5" s="145">
        <f>M$3*'GHP削減効果計算書（空調）'!$D9*'GHP削減効果計算書（空調）'!$E9*'GHP削減効果計算書（空調）'!$H9*M$4*0.01</f>
        <v>0</v>
      </c>
      <c r="N5" s="145">
        <f>N$3*'GHP削減効果計算書（空調）'!$D9*'GHP削減効果計算書（空調）'!$E9*'GHP削減効果計算書（空調）'!$H9*N$4*0.01</f>
        <v>0</v>
      </c>
      <c r="O5" s="145">
        <f>SUM(C5:N5)</f>
        <v>0</v>
      </c>
      <c r="P5" s="146">
        <f>P$3*'GHP削減効果計算書（空調）'!$D9*'GHP削減効果計算書（空調）'!$E9*'GHP削減効果計算書（空調）'!$K9*P$4*0.01</f>
        <v>0</v>
      </c>
      <c r="Q5" s="146">
        <f>Q$3*'GHP削減効果計算書（空調）'!$D9*'GHP削減効果計算書（空調）'!$E9*'GHP削減効果計算書（空調）'!$K9*Q$4*0.01</f>
        <v>0</v>
      </c>
      <c r="R5" s="146">
        <f>R$3*'GHP削減効果計算書（空調）'!$D9*'GHP削減効果計算書（空調）'!$E9*'GHP削減効果計算書（空調）'!$K9*R$4*0.01</f>
        <v>0</v>
      </c>
      <c r="S5" s="146">
        <f>S$3*'GHP削減効果計算書（空調）'!$D9*'GHP削減効果計算書（空調）'!$E9*'GHP削減効果計算書（空調）'!$K9*S$4*0.01</f>
        <v>0</v>
      </c>
      <c r="T5" s="146">
        <f>T$3*'GHP削減効果計算書（空調）'!$D9*'GHP削減効果計算書（空調）'!$E9*'GHP削減効果計算書（空調）'!$K9*T$4*0.01</f>
        <v>0</v>
      </c>
      <c r="U5" s="146">
        <f>U$3*'GHP削減効果計算書（空調）'!$D9*'GHP削減効果計算書（空調）'!$E9*'GHP削減効果計算書（空調）'!$K9*U$4*0.01</f>
        <v>0</v>
      </c>
      <c r="V5" s="146">
        <f>V$3*'GHP削減効果計算書（空調）'!$D9*'GHP削減効果計算書（空調）'!$E9*'GHP削減効果計算書（空調）'!$K9*V$4*0.01</f>
        <v>0</v>
      </c>
      <c r="W5" s="146">
        <f>W$3*'GHP削減効果計算書（空調）'!$D9*'GHP削減効果計算書（空調）'!$E9*'GHP削減効果計算書（空調）'!$K9*W$4*0.01</f>
        <v>0</v>
      </c>
      <c r="X5" s="146">
        <f>X$3*'GHP削減効果計算書（空調）'!$D9*'GHP削減効果計算書（空調）'!$E9*'GHP削減効果計算書（空調）'!$K9*X$4*0.01</f>
        <v>0</v>
      </c>
      <c r="Y5" s="146">
        <f>Y$3*'GHP削減効果計算書（空調）'!$D9*'GHP削減効果計算書（空調）'!$E9*'GHP削減効果計算書（空調）'!$K9*Y$4*0.01</f>
        <v>0</v>
      </c>
      <c r="Z5" s="146">
        <f>Z$3*'GHP削減効果計算書（空調）'!$D9*'GHP削減効果計算書（空調）'!$E9*'GHP削減効果計算書（空調）'!$K9*Z$4*0.01</f>
        <v>0</v>
      </c>
      <c r="AA5" s="146">
        <f>AA$3*'GHP削減効果計算書（空調）'!$D9*'GHP削減効果計算書（空調）'!$E9*'GHP削減効果計算書（空調）'!$K9*AA$4*0.01</f>
        <v>0</v>
      </c>
      <c r="AB5" s="146">
        <f>SUM(P5:AA5)</f>
        <v>0</v>
      </c>
    </row>
    <row r="6" spans="1:28">
      <c r="A6" s="493"/>
      <c r="B6" s="142">
        <f>'GHP削減効果計算書（空調）'!B10</f>
        <v>0</v>
      </c>
      <c r="C6" s="145">
        <f>C$3*'GHP削減効果計算書（空調）'!$D10*'GHP削減効果計算書（空調）'!$E10*'GHP削減効果計算書（空調）'!$H10*C$4*0.01</f>
        <v>0</v>
      </c>
      <c r="D6" s="145">
        <f>D$3*'GHP削減効果計算書（空調）'!$D10*'GHP削減効果計算書（空調）'!$E10*'GHP削減効果計算書（空調）'!$H10*D$4*0.01</f>
        <v>0</v>
      </c>
      <c r="E6" s="145">
        <f>E$3*'GHP削減効果計算書（空調）'!$D10*'GHP削減効果計算書（空調）'!$E10*'GHP削減効果計算書（空調）'!$H10*E$4*0.01</f>
        <v>0</v>
      </c>
      <c r="F6" s="145">
        <f>F$3*'GHP削減効果計算書（空調）'!$D10*'GHP削減効果計算書（空調）'!$E10*'GHP削減効果計算書（空調）'!$H10*F$4*0.01</f>
        <v>0</v>
      </c>
      <c r="G6" s="145">
        <f>G$3*'GHP削減効果計算書（空調）'!$D10*'GHP削減効果計算書（空調）'!$E10*'GHP削減効果計算書（空調）'!$H10*G$4*0.01</f>
        <v>0</v>
      </c>
      <c r="H6" s="145">
        <f>H$3*'GHP削減効果計算書（空調）'!$D10*'GHP削減効果計算書（空調）'!$E10*'GHP削減効果計算書（空調）'!$H10*H$4*0.01</f>
        <v>0</v>
      </c>
      <c r="I6" s="145">
        <f>I$3*'GHP削減効果計算書（空調）'!$D10*'GHP削減効果計算書（空調）'!$E10*'GHP削減効果計算書（空調）'!$H10*I$4*0.01</f>
        <v>0</v>
      </c>
      <c r="J6" s="145">
        <f>J$3*'GHP削減効果計算書（空調）'!$D10*'GHP削減効果計算書（空調）'!$E10*'GHP削減効果計算書（空調）'!$H10*J$4*0.01</f>
        <v>0</v>
      </c>
      <c r="K6" s="145">
        <f>K$3*'GHP削減効果計算書（空調）'!$D10*'GHP削減効果計算書（空調）'!$E10*'GHP削減効果計算書（空調）'!$H10*K$4*0.01</f>
        <v>0</v>
      </c>
      <c r="L6" s="145">
        <f>L$3*'GHP削減効果計算書（空調）'!$D10*'GHP削減効果計算書（空調）'!$E10*'GHP削減効果計算書（空調）'!$H10*L$4*0.01</f>
        <v>0</v>
      </c>
      <c r="M6" s="145">
        <f>M$3*'GHP削減効果計算書（空調）'!$D10*'GHP削減効果計算書（空調）'!$E10*'GHP削減効果計算書（空調）'!$H10*M$4*0.01</f>
        <v>0</v>
      </c>
      <c r="N6" s="145">
        <f>N$3*'GHP削減効果計算書（空調）'!$D10*'GHP削減効果計算書（空調）'!$E10*'GHP削減効果計算書（空調）'!$H10*N$4*0.01</f>
        <v>0</v>
      </c>
      <c r="O6" s="145">
        <f>SUM(C6:N6)</f>
        <v>0</v>
      </c>
      <c r="P6" s="146">
        <f>P$3*'GHP削減効果計算書（空調）'!$D10*'GHP削減効果計算書（空調）'!$E10*'GHP削減効果計算書（空調）'!$K10*P$4*0.01</f>
        <v>0</v>
      </c>
      <c r="Q6" s="146">
        <f>Q$3*'GHP削減効果計算書（空調）'!$D10*'GHP削減効果計算書（空調）'!$E10*'GHP削減効果計算書（空調）'!$K10*Q$4*0.01</f>
        <v>0</v>
      </c>
      <c r="R6" s="146">
        <f>R$3*'GHP削減効果計算書（空調）'!$D10*'GHP削減効果計算書（空調）'!$E10*'GHP削減効果計算書（空調）'!$K10*R$4*0.01</f>
        <v>0</v>
      </c>
      <c r="S6" s="146">
        <f>S$3*'GHP削減効果計算書（空調）'!$D10*'GHP削減効果計算書（空調）'!$E10*'GHP削減効果計算書（空調）'!$K10*S$4*0.01</f>
        <v>0</v>
      </c>
      <c r="T6" s="146">
        <f>T$3*'GHP削減効果計算書（空調）'!$D10*'GHP削減効果計算書（空調）'!$E10*'GHP削減効果計算書（空調）'!$K10*T$4*0.01</f>
        <v>0</v>
      </c>
      <c r="U6" s="146">
        <f>U$3*'GHP削減効果計算書（空調）'!$D10*'GHP削減効果計算書（空調）'!$E10*'GHP削減効果計算書（空調）'!$K10*U$4*0.01</f>
        <v>0</v>
      </c>
      <c r="V6" s="146">
        <f>V$3*'GHP削減効果計算書（空調）'!$D10*'GHP削減効果計算書（空調）'!$E10*'GHP削減効果計算書（空調）'!$K10*V$4*0.01</f>
        <v>0</v>
      </c>
      <c r="W6" s="146">
        <f>W$3*'GHP削減効果計算書（空調）'!$D10*'GHP削減効果計算書（空調）'!$E10*'GHP削減効果計算書（空調）'!$K10*W$4*0.01</f>
        <v>0</v>
      </c>
      <c r="X6" s="146">
        <f>X$3*'GHP削減効果計算書（空調）'!$D10*'GHP削減効果計算書（空調）'!$E10*'GHP削減効果計算書（空調）'!$K10*X$4*0.01</f>
        <v>0</v>
      </c>
      <c r="Y6" s="146">
        <f>Y$3*'GHP削減効果計算書（空調）'!$D10*'GHP削減効果計算書（空調）'!$E10*'GHP削減効果計算書（空調）'!$K10*Y$4*0.01</f>
        <v>0</v>
      </c>
      <c r="Z6" s="146">
        <f>Z$3*'GHP削減効果計算書（空調）'!$D10*'GHP削減効果計算書（空調）'!$E10*'GHP削減効果計算書（空調）'!$K10*Z$4*0.01</f>
        <v>0</v>
      </c>
      <c r="AA6" s="146">
        <f>AA$3*'GHP削減効果計算書（空調）'!$D10*'GHP削減効果計算書（空調）'!$E10*'GHP削減効果計算書（空調）'!$K10*AA$4*0.01</f>
        <v>0</v>
      </c>
      <c r="AB6" s="146">
        <f>SUM(P6:AA6)</f>
        <v>0</v>
      </c>
    </row>
    <row r="7" spans="1:28">
      <c r="A7" s="493"/>
      <c r="B7" s="142">
        <f>'GHP削減効果計算書（空調）'!B11</f>
        <v>0</v>
      </c>
      <c r="C7" s="145">
        <f>C$3*'GHP削減効果計算書（空調）'!$D11*'GHP削減効果計算書（空調）'!$E11*'GHP削減効果計算書（空調）'!$H11*C$4*0.01</f>
        <v>0</v>
      </c>
      <c r="D7" s="145">
        <f>D$3*'GHP削減効果計算書（空調）'!$D11*'GHP削減効果計算書（空調）'!$E11*'GHP削減効果計算書（空調）'!$H11*D$4*0.01</f>
        <v>0</v>
      </c>
      <c r="E7" s="145">
        <f>E$3*'GHP削減効果計算書（空調）'!$D11*'GHP削減効果計算書（空調）'!$E11*'GHP削減効果計算書（空調）'!$H11*E$4*0.01</f>
        <v>0</v>
      </c>
      <c r="F7" s="145">
        <f>F$3*'GHP削減効果計算書（空調）'!$D11*'GHP削減効果計算書（空調）'!$E11*'GHP削減効果計算書（空調）'!$H11*F$4*0.01</f>
        <v>0</v>
      </c>
      <c r="G7" s="145">
        <f>G$3*'GHP削減効果計算書（空調）'!$D11*'GHP削減効果計算書（空調）'!$E11*'GHP削減効果計算書（空調）'!$H11*G$4*0.01</f>
        <v>0</v>
      </c>
      <c r="H7" s="145">
        <f>H$3*'GHP削減効果計算書（空調）'!$D11*'GHP削減効果計算書（空調）'!$E11*'GHP削減効果計算書（空調）'!$H11*H$4*0.01</f>
        <v>0</v>
      </c>
      <c r="I7" s="145">
        <f>I$3*'GHP削減効果計算書（空調）'!$D11*'GHP削減効果計算書（空調）'!$E11*'GHP削減効果計算書（空調）'!$H11*I$4*0.01</f>
        <v>0</v>
      </c>
      <c r="J7" s="145">
        <f>J$3*'GHP削減効果計算書（空調）'!$D11*'GHP削減効果計算書（空調）'!$E11*'GHP削減効果計算書（空調）'!$H11*J$4*0.01</f>
        <v>0</v>
      </c>
      <c r="K7" s="145">
        <f>K$3*'GHP削減効果計算書（空調）'!$D11*'GHP削減効果計算書（空調）'!$E11*'GHP削減効果計算書（空調）'!$H11*K$4*0.01</f>
        <v>0</v>
      </c>
      <c r="L7" s="145">
        <f>L$3*'GHP削減効果計算書（空調）'!$D11*'GHP削減効果計算書（空調）'!$E11*'GHP削減効果計算書（空調）'!$H11*L$4*0.01</f>
        <v>0</v>
      </c>
      <c r="M7" s="145">
        <f>M$3*'GHP削減効果計算書（空調）'!$D11*'GHP削減効果計算書（空調）'!$E11*'GHP削減効果計算書（空調）'!$H11*M$4*0.01</f>
        <v>0</v>
      </c>
      <c r="N7" s="145">
        <f>N$3*'GHP削減効果計算書（空調）'!$D11*'GHP削減効果計算書（空調）'!$E11*'GHP削減効果計算書（空調）'!$H11*N$4*0.01</f>
        <v>0</v>
      </c>
      <c r="O7" s="145">
        <f t="shared" ref="O7:O24" si="1">SUM(C7:N7)</f>
        <v>0</v>
      </c>
      <c r="P7" s="146">
        <f>P$3*'GHP削減効果計算書（空調）'!$D11*'GHP削減効果計算書（空調）'!$E11*'GHP削減効果計算書（空調）'!$K11*P$4*0.01</f>
        <v>0</v>
      </c>
      <c r="Q7" s="146">
        <f>Q$3*'GHP削減効果計算書（空調）'!$D11*'GHP削減効果計算書（空調）'!$E11*'GHP削減効果計算書（空調）'!$K11*Q$4*0.01</f>
        <v>0</v>
      </c>
      <c r="R7" s="146">
        <f>R$3*'GHP削減効果計算書（空調）'!$D11*'GHP削減効果計算書（空調）'!$E11*'GHP削減効果計算書（空調）'!$K11*R$4*0.01</f>
        <v>0</v>
      </c>
      <c r="S7" s="146">
        <f>S$3*'GHP削減効果計算書（空調）'!$D11*'GHP削減効果計算書（空調）'!$E11*'GHP削減効果計算書（空調）'!$K11*S$4*0.01</f>
        <v>0</v>
      </c>
      <c r="T7" s="146">
        <f>T$3*'GHP削減効果計算書（空調）'!$D11*'GHP削減効果計算書（空調）'!$E11*'GHP削減効果計算書（空調）'!$K11*T$4*0.01</f>
        <v>0</v>
      </c>
      <c r="U7" s="146">
        <f>U$3*'GHP削減効果計算書（空調）'!$D11*'GHP削減効果計算書（空調）'!$E11*'GHP削減効果計算書（空調）'!$K11*U$4*0.01</f>
        <v>0</v>
      </c>
      <c r="V7" s="146">
        <f>V$3*'GHP削減効果計算書（空調）'!$D11*'GHP削減効果計算書（空調）'!$E11*'GHP削減効果計算書（空調）'!$K11*V$4*0.01</f>
        <v>0</v>
      </c>
      <c r="W7" s="146">
        <f>W$3*'GHP削減効果計算書（空調）'!$D11*'GHP削減効果計算書（空調）'!$E11*'GHP削減効果計算書（空調）'!$K11*W$4*0.01</f>
        <v>0</v>
      </c>
      <c r="X7" s="146">
        <f>X$3*'GHP削減効果計算書（空調）'!$D11*'GHP削減効果計算書（空調）'!$E11*'GHP削減効果計算書（空調）'!$K11*X$4*0.01</f>
        <v>0</v>
      </c>
      <c r="Y7" s="146">
        <f>Y$3*'GHP削減効果計算書（空調）'!$D11*'GHP削減効果計算書（空調）'!$E11*'GHP削減効果計算書（空調）'!$K11*Y$4*0.01</f>
        <v>0</v>
      </c>
      <c r="Z7" s="146">
        <f>Z$3*'GHP削減効果計算書（空調）'!$D11*'GHP削減効果計算書（空調）'!$E11*'GHP削減効果計算書（空調）'!$K11*Z$4*0.01</f>
        <v>0</v>
      </c>
      <c r="AA7" s="146">
        <f>AA$3*'GHP削減効果計算書（空調）'!$D11*'GHP削減効果計算書（空調）'!$E11*'GHP削減効果計算書（空調）'!$K11*AA$4*0.01</f>
        <v>0</v>
      </c>
      <c r="AB7" s="146">
        <f t="shared" ref="AB7:AB24" si="2">SUM(P7:AA7)</f>
        <v>0</v>
      </c>
    </row>
    <row r="8" spans="1:28">
      <c r="A8" s="493"/>
      <c r="B8" s="142">
        <f>'GHP削減効果計算書（空調）'!B12</f>
        <v>0</v>
      </c>
      <c r="C8" s="145">
        <f>C$3*'GHP削減効果計算書（空調）'!$D12*'GHP削減効果計算書（空調）'!$E12*'GHP削減効果計算書（空調）'!$H12*C$4*0.01</f>
        <v>0</v>
      </c>
      <c r="D8" s="145">
        <f>D$3*'GHP削減効果計算書（空調）'!$D12*'GHP削減効果計算書（空調）'!$E12*'GHP削減効果計算書（空調）'!$H12*D$4*0.01</f>
        <v>0</v>
      </c>
      <c r="E8" s="145">
        <f>E$3*'GHP削減効果計算書（空調）'!$D12*'GHP削減効果計算書（空調）'!$E12*'GHP削減効果計算書（空調）'!$H12*E$4*0.01</f>
        <v>0</v>
      </c>
      <c r="F8" s="145">
        <f>F$3*'GHP削減効果計算書（空調）'!$D12*'GHP削減効果計算書（空調）'!$E12*'GHP削減効果計算書（空調）'!$H12*F$4*0.01</f>
        <v>0</v>
      </c>
      <c r="G8" s="145">
        <f>G$3*'GHP削減効果計算書（空調）'!$D12*'GHP削減効果計算書（空調）'!$E12*'GHP削減効果計算書（空調）'!$H12*G$4*0.01</f>
        <v>0</v>
      </c>
      <c r="H8" s="145">
        <f>H$3*'GHP削減効果計算書（空調）'!$D12*'GHP削減効果計算書（空調）'!$E12*'GHP削減効果計算書（空調）'!$H12*H$4*0.01</f>
        <v>0</v>
      </c>
      <c r="I8" s="145">
        <f>I$3*'GHP削減効果計算書（空調）'!$D12*'GHP削減効果計算書（空調）'!$E12*'GHP削減効果計算書（空調）'!$H12*I$4*0.01</f>
        <v>0</v>
      </c>
      <c r="J8" s="145">
        <f>J$3*'GHP削減効果計算書（空調）'!$D12*'GHP削減効果計算書（空調）'!$E12*'GHP削減効果計算書（空調）'!$H12*J$4*0.01</f>
        <v>0</v>
      </c>
      <c r="K8" s="145">
        <f>K$3*'GHP削減効果計算書（空調）'!$D12*'GHP削減効果計算書（空調）'!$E12*'GHP削減効果計算書（空調）'!$H12*K$4*0.01</f>
        <v>0</v>
      </c>
      <c r="L8" s="145">
        <f>L$3*'GHP削減効果計算書（空調）'!$D12*'GHP削減効果計算書（空調）'!$E12*'GHP削減効果計算書（空調）'!$H12*L$4*0.01</f>
        <v>0</v>
      </c>
      <c r="M8" s="145">
        <f>M$3*'GHP削減効果計算書（空調）'!$D12*'GHP削減効果計算書（空調）'!$E12*'GHP削減効果計算書（空調）'!$H12*M$4*0.01</f>
        <v>0</v>
      </c>
      <c r="N8" s="145">
        <f>N$3*'GHP削減効果計算書（空調）'!$D12*'GHP削減効果計算書（空調）'!$E12*'GHP削減効果計算書（空調）'!$H12*N$4*0.01</f>
        <v>0</v>
      </c>
      <c r="O8" s="145">
        <f t="shared" si="1"/>
        <v>0</v>
      </c>
      <c r="P8" s="146">
        <f>P$3*'GHP削減効果計算書（空調）'!$D12*'GHP削減効果計算書（空調）'!$E12*'GHP削減効果計算書（空調）'!$K12*P$4*0.01</f>
        <v>0</v>
      </c>
      <c r="Q8" s="146">
        <f>Q$3*'GHP削減効果計算書（空調）'!$D12*'GHP削減効果計算書（空調）'!$E12*'GHP削減効果計算書（空調）'!$K12*Q$4*0.01</f>
        <v>0</v>
      </c>
      <c r="R8" s="146">
        <f>R$3*'GHP削減効果計算書（空調）'!$D12*'GHP削減効果計算書（空調）'!$E12*'GHP削減効果計算書（空調）'!$K12*R$4*0.01</f>
        <v>0</v>
      </c>
      <c r="S8" s="146">
        <f>S$3*'GHP削減効果計算書（空調）'!$D12*'GHP削減効果計算書（空調）'!$E12*'GHP削減効果計算書（空調）'!$K12*S$4*0.01</f>
        <v>0</v>
      </c>
      <c r="T8" s="146">
        <f>T$3*'GHP削減効果計算書（空調）'!$D12*'GHP削減効果計算書（空調）'!$E12*'GHP削減効果計算書（空調）'!$K12*T$4*0.01</f>
        <v>0</v>
      </c>
      <c r="U8" s="146">
        <f>U$3*'GHP削減効果計算書（空調）'!$D12*'GHP削減効果計算書（空調）'!$E12*'GHP削減効果計算書（空調）'!$K12*U$4*0.01</f>
        <v>0</v>
      </c>
      <c r="V8" s="146">
        <f>V$3*'GHP削減効果計算書（空調）'!$D12*'GHP削減効果計算書（空調）'!$E12*'GHP削減効果計算書（空調）'!$K12*V$4*0.01</f>
        <v>0</v>
      </c>
      <c r="W8" s="146">
        <f>W$3*'GHP削減効果計算書（空調）'!$D12*'GHP削減効果計算書（空調）'!$E12*'GHP削減効果計算書（空調）'!$K12*W$4*0.01</f>
        <v>0</v>
      </c>
      <c r="X8" s="146">
        <f>X$3*'GHP削減効果計算書（空調）'!$D12*'GHP削減効果計算書（空調）'!$E12*'GHP削減効果計算書（空調）'!$K12*X$4*0.01</f>
        <v>0</v>
      </c>
      <c r="Y8" s="146">
        <f>Y$3*'GHP削減効果計算書（空調）'!$D12*'GHP削減効果計算書（空調）'!$E12*'GHP削減効果計算書（空調）'!$K12*Y$4*0.01</f>
        <v>0</v>
      </c>
      <c r="Z8" s="146">
        <f>Z$3*'GHP削減効果計算書（空調）'!$D12*'GHP削減効果計算書（空調）'!$E12*'GHP削減効果計算書（空調）'!$K12*Z$4*0.01</f>
        <v>0</v>
      </c>
      <c r="AA8" s="146">
        <f>AA$3*'GHP削減効果計算書（空調）'!$D12*'GHP削減効果計算書（空調）'!$E12*'GHP削減効果計算書（空調）'!$K12*AA$4*0.01</f>
        <v>0</v>
      </c>
      <c r="AB8" s="146">
        <f t="shared" si="2"/>
        <v>0</v>
      </c>
    </row>
    <row r="9" spans="1:28">
      <c r="A9" s="493"/>
      <c r="B9" s="142">
        <f>'GHP削減効果計算書（空調）'!B13</f>
        <v>0</v>
      </c>
      <c r="C9" s="145">
        <f>C$3*'GHP削減効果計算書（空調）'!$D13*'GHP削減効果計算書（空調）'!$E13*'GHP削減効果計算書（空調）'!$H13*C$4*0.01</f>
        <v>0</v>
      </c>
      <c r="D9" s="145">
        <f>D$3*'GHP削減効果計算書（空調）'!$D13*'GHP削減効果計算書（空調）'!$E13*'GHP削減効果計算書（空調）'!$H13*D$4*0.01</f>
        <v>0</v>
      </c>
      <c r="E9" s="145">
        <f>E$3*'GHP削減効果計算書（空調）'!$D13*'GHP削減効果計算書（空調）'!$E13*'GHP削減効果計算書（空調）'!$H13*E$4*0.01</f>
        <v>0</v>
      </c>
      <c r="F9" s="145">
        <f>F$3*'GHP削減効果計算書（空調）'!$D13*'GHP削減効果計算書（空調）'!$E13*'GHP削減効果計算書（空調）'!$H13*F$4*0.01</f>
        <v>0</v>
      </c>
      <c r="G9" s="145">
        <f>G$3*'GHP削減効果計算書（空調）'!$D13*'GHP削減効果計算書（空調）'!$E13*'GHP削減効果計算書（空調）'!$H13*G$4*0.01</f>
        <v>0</v>
      </c>
      <c r="H9" s="145">
        <f>H$3*'GHP削減効果計算書（空調）'!$D13*'GHP削減効果計算書（空調）'!$E13*'GHP削減効果計算書（空調）'!$H13*H$4*0.01</f>
        <v>0</v>
      </c>
      <c r="I9" s="145">
        <f>I$3*'GHP削減効果計算書（空調）'!$D13*'GHP削減効果計算書（空調）'!$E13*'GHP削減効果計算書（空調）'!$H13*I$4*0.01</f>
        <v>0</v>
      </c>
      <c r="J9" s="145">
        <f>J$3*'GHP削減効果計算書（空調）'!$D13*'GHP削減効果計算書（空調）'!$E13*'GHP削減効果計算書（空調）'!$H13*J$4*0.01</f>
        <v>0</v>
      </c>
      <c r="K9" s="145">
        <f>K$3*'GHP削減効果計算書（空調）'!$D13*'GHP削減効果計算書（空調）'!$E13*'GHP削減効果計算書（空調）'!$H13*K$4*0.01</f>
        <v>0</v>
      </c>
      <c r="L9" s="145">
        <f>L$3*'GHP削減効果計算書（空調）'!$D13*'GHP削減効果計算書（空調）'!$E13*'GHP削減効果計算書（空調）'!$H13*L$4*0.01</f>
        <v>0</v>
      </c>
      <c r="M9" s="145">
        <f>M$3*'GHP削減効果計算書（空調）'!$D13*'GHP削減効果計算書（空調）'!$E13*'GHP削減効果計算書（空調）'!$H13*M$4*0.01</f>
        <v>0</v>
      </c>
      <c r="N9" s="145">
        <f>N$3*'GHP削減効果計算書（空調）'!$D13*'GHP削減効果計算書（空調）'!$E13*'GHP削減効果計算書（空調）'!$H13*N$4*0.01</f>
        <v>0</v>
      </c>
      <c r="O9" s="145">
        <f t="shared" si="1"/>
        <v>0</v>
      </c>
      <c r="P9" s="146">
        <f>P$3*'GHP削減効果計算書（空調）'!$D13*'GHP削減効果計算書（空調）'!$E13*'GHP削減効果計算書（空調）'!$K13*P$4*0.01</f>
        <v>0</v>
      </c>
      <c r="Q9" s="146">
        <f>Q$3*'GHP削減効果計算書（空調）'!$D13*'GHP削減効果計算書（空調）'!$E13*'GHP削減効果計算書（空調）'!$K13*Q$4*0.01</f>
        <v>0</v>
      </c>
      <c r="R9" s="146">
        <f>R$3*'GHP削減効果計算書（空調）'!$D13*'GHP削減効果計算書（空調）'!$E13*'GHP削減効果計算書（空調）'!$K13*R$4*0.01</f>
        <v>0</v>
      </c>
      <c r="S9" s="146">
        <f>S$3*'GHP削減効果計算書（空調）'!$D13*'GHP削減効果計算書（空調）'!$E13*'GHP削減効果計算書（空調）'!$K13*S$4*0.01</f>
        <v>0</v>
      </c>
      <c r="T9" s="146">
        <f>T$3*'GHP削減効果計算書（空調）'!$D13*'GHP削減効果計算書（空調）'!$E13*'GHP削減効果計算書（空調）'!$K13*T$4*0.01</f>
        <v>0</v>
      </c>
      <c r="U9" s="146">
        <f>U$3*'GHP削減効果計算書（空調）'!$D13*'GHP削減効果計算書（空調）'!$E13*'GHP削減効果計算書（空調）'!$K13*U$4*0.01</f>
        <v>0</v>
      </c>
      <c r="V9" s="146">
        <f>V$3*'GHP削減効果計算書（空調）'!$D13*'GHP削減効果計算書（空調）'!$E13*'GHP削減効果計算書（空調）'!$K13*V$4*0.01</f>
        <v>0</v>
      </c>
      <c r="W9" s="146">
        <f>W$3*'GHP削減効果計算書（空調）'!$D13*'GHP削減効果計算書（空調）'!$E13*'GHP削減効果計算書（空調）'!$K13*W$4*0.01</f>
        <v>0</v>
      </c>
      <c r="X9" s="146">
        <f>X$3*'GHP削減効果計算書（空調）'!$D13*'GHP削減効果計算書（空調）'!$E13*'GHP削減効果計算書（空調）'!$K13*X$4*0.01</f>
        <v>0</v>
      </c>
      <c r="Y9" s="146">
        <f>Y$3*'GHP削減効果計算書（空調）'!$D13*'GHP削減効果計算書（空調）'!$E13*'GHP削減効果計算書（空調）'!$K13*Y$4*0.01</f>
        <v>0</v>
      </c>
      <c r="Z9" s="146">
        <f>Z$3*'GHP削減効果計算書（空調）'!$D13*'GHP削減効果計算書（空調）'!$E13*'GHP削減効果計算書（空調）'!$K13*Z$4*0.01</f>
        <v>0</v>
      </c>
      <c r="AA9" s="146">
        <f>AA$3*'GHP削減効果計算書（空調）'!$D13*'GHP削減効果計算書（空調）'!$E13*'GHP削減効果計算書（空調）'!$K13*AA$4*0.01</f>
        <v>0</v>
      </c>
      <c r="AB9" s="146">
        <f t="shared" si="2"/>
        <v>0</v>
      </c>
    </row>
    <row r="10" spans="1:28">
      <c r="A10" s="493"/>
      <c r="B10" s="142">
        <f>'GHP削減効果計算書（空調）'!B14</f>
        <v>0</v>
      </c>
      <c r="C10" s="145">
        <f>C$3*'GHP削減効果計算書（空調）'!$D14*'GHP削減効果計算書（空調）'!$E14*'GHP削減効果計算書（空調）'!$H14*C$4*0.01</f>
        <v>0</v>
      </c>
      <c r="D10" s="145">
        <f>D$3*'GHP削減効果計算書（空調）'!$D14*'GHP削減効果計算書（空調）'!$E14*'GHP削減効果計算書（空調）'!$H14*D$4*0.01</f>
        <v>0</v>
      </c>
      <c r="E10" s="145">
        <f>E$3*'GHP削減効果計算書（空調）'!$D14*'GHP削減効果計算書（空調）'!$E14*'GHP削減効果計算書（空調）'!$H14*E$4*0.01</f>
        <v>0</v>
      </c>
      <c r="F10" s="145">
        <f>F$3*'GHP削減効果計算書（空調）'!$D14*'GHP削減効果計算書（空調）'!$E14*'GHP削減効果計算書（空調）'!$H14*F$4*0.01</f>
        <v>0</v>
      </c>
      <c r="G10" s="145">
        <f>G$3*'GHP削減効果計算書（空調）'!$D14*'GHP削減効果計算書（空調）'!$E14*'GHP削減効果計算書（空調）'!$H14*G$4*0.01</f>
        <v>0</v>
      </c>
      <c r="H10" s="145">
        <f>H$3*'GHP削減効果計算書（空調）'!$D14*'GHP削減効果計算書（空調）'!$E14*'GHP削減効果計算書（空調）'!$H14*H$4*0.01</f>
        <v>0</v>
      </c>
      <c r="I10" s="145">
        <f>I$3*'GHP削減効果計算書（空調）'!$D14*'GHP削減効果計算書（空調）'!$E14*'GHP削減効果計算書（空調）'!$H14*I$4*0.01</f>
        <v>0</v>
      </c>
      <c r="J10" s="145">
        <f>J$3*'GHP削減効果計算書（空調）'!$D14*'GHP削減効果計算書（空調）'!$E14*'GHP削減効果計算書（空調）'!$H14*J$4*0.01</f>
        <v>0</v>
      </c>
      <c r="K10" s="145">
        <f>K$3*'GHP削減効果計算書（空調）'!$D14*'GHP削減効果計算書（空調）'!$E14*'GHP削減効果計算書（空調）'!$H14*K$4*0.01</f>
        <v>0</v>
      </c>
      <c r="L10" s="145">
        <f>L$3*'GHP削減効果計算書（空調）'!$D14*'GHP削減効果計算書（空調）'!$E14*'GHP削減効果計算書（空調）'!$H14*L$4*0.01</f>
        <v>0</v>
      </c>
      <c r="M10" s="145">
        <f>M$3*'GHP削減効果計算書（空調）'!$D14*'GHP削減効果計算書（空調）'!$E14*'GHP削減効果計算書（空調）'!$H14*M$4*0.01</f>
        <v>0</v>
      </c>
      <c r="N10" s="145">
        <f>N$3*'GHP削減効果計算書（空調）'!$D14*'GHP削減効果計算書（空調）'!$E14*'GHP削減効果計算書（空調）'!$H14*N$4*0.01</f>
        <v>0</v>
      </c>
      <c r="O10" s="145">
        <f t="shared" si="1"/>
        <v>0</v>
      </c>
      <c r="P10" s="146">
        <f>P$3*'GHP削減効果計算書（空調）'!$D14*'GHP削減効果計算書（空調）'!$E14*'GHP削減効果計算書（空調）'!$K14*P$4*0.01</f>
        <v>0</v>
      </c>
      <c r="Q10" s="146">
        <f>Q$3*'GHP削減効果計算書（空調）'!$D14*'GHP削減効果計算書（空調）'!$E14*'GHP削減効果計算書（空調）'!$K14*Q$4*0.01</f>
        <v>0</v>
      </c>
      <c r="R10" s="146">
        <f>R$3*'GHP削減効果計算書（空調）'!$D14*'GHP削減効果計算書（空調）'!$E14*'GHP削減効果計算書（空調）'!$K14*R$4*0.01</f>
        <v>0</v>
      </c>
      <c r="S10" s="146">
        <f>S$3*'GHP削減効果計算書（空調）'!$D14*'GHP削減効果計算書（空調）'!$E14*'GHP削減効果計算書（空調）'!$K14*S$4*0.01</f>
        <v>0</v>
      </c>
      <c r="T10" s="146">
        <f>T$3*'GHP削減効果計算書（空調）'!$D14*'GHP削減効果計算書（空調）'!$E14*'GHP削減効果計算書（空調）'!$K14*T$4*0.01</f>
        <v>0</v>
      </c>
      <c r="U10" s="146">
        <f>U$3*'GHP削減効果計算書（空調）'!$D14*'GHP削減効果計算書（空調）'!$E14*'GHP削減効果計算書（空調）'!$K14*U$4*0.01</f>
        <v>0</v>
      </c>
      <c r="V10" s="146">
        <f>V$3*'GHP削減効果計算書（空調）'!$D14*'GHP削減効果計算書（空調）'!$E14*'GHP削減効果計算書（空調）'!$K14*V$4*0.01</f>
        <v>0</v>
      </c>
      <c r="W10" s="146">
        <f>W$3*'GHP削減効果計算書（空調）'!$D14*'GHP削減効果計算書（空調）'!$E14*'GHP削減効果計算書（空調）'!$K14*W$4*0.01</f>
        <v>0</v>
      </c>
      <c r="X10" s="146">
        <f>X$3*'GHP削減効果計算書（空調）'!$D14*'GHP削減効果計算書（空調）'!$E14*'GHP削減効果計算書（空調）'!$K14*X$4*0.01</f>
        <v>0</v>
      </c>
      <c r="Y10" s="146">
        <f>Y$3*'GHP削減効果計算書（空調）'!$D14*'GHP削減効果計算書（空調）'!$E14*'GHP削減効果計算書（空調）'!$K14*Y$4*0.01</f>
        <v>0</v>
      </c>
      <c r="Z10" s="146">
        <f>Z$3*'GHP削減効果計算書（空調）'!$D14*'GHP削減効果計算書（空調）'!$E14*'GHP削減効果計算書（空調）'!$K14*Z$4*0.01</f>
        <v>0</v>
      </c>
      <c r="AA10" s="146">
        <f>AA$3*'GHP削減効果計算書（空調）'!$D14*'GHP削減効果計算書（空調）'!$E14*'GHP削減効果計算書（空調）'!$K14*AA$4*0.01</f>
        <v>0</v>
      </c>
      <c r="AB10" s="146">
        <f t="shared" si="2"/>
        <v>0</v>
      </c>
    </row>
    <row r="11" spans="1:28">
      <c r="A11" s="493"/>
      <c r="B11" s="142">
        <f>'GHP削減効果計算書（空調）'!B15</f>
        <v>0</v>
      </c>
      <c r="C11" s="145">
        <f>C$3*'GHP削減効果計算書（空調）'!$D15*'GHP削減効果計算書（空調）'!$E15*'GHP削減効果計算書（空調）'!$H15*C$4*0.01</f>
        <v>0</v>
      </c>
      <c r="D11" s="145">
        <f>D$3*'GHP削減効果計算書（空調）'!$D15*'GHP削減効果計算書（空調）'!$E15*'GHP削減効果計算書（空調）'!$H15*D$4*0.01</f>
        <v>0</v>
      </c>
      <c r="E11" s="145">
        <f>E$3*'GHP削減効果計算書（空調）'!$D15*'GHP削減効果計算書（空調）'!$E15*'GHP削減効果計算書（空調）'!$H15*E$4*0.01</f>
        <v>0</v>
      </c>
      <c r="F11" s="145">
        <f>F$3*'GHP削減効果計算書（空調）'!$D15*'GHP削減効果計算書（空調）'!$E15*'GHP削減効果計算書（空調）'!$H15*F$4*0.01</f>
        <v>0</v>
      </c>
      <c r="G11" s="145">
        <f>G$3*'GHP削減効果計算書（空調）'!$D15*'GHP削減効果計算書（空調）'!$E15*'GHP削減効果計算書（空調）'!$H15*G$4*0.01</f>
        <v>0</v>
      </c>
      <c r="H11" s="145">
        <f>H$3*'GHP削減効果計算書（空調）'!$D15*'GHP削減効果計算書（空調）'!$E15*'GHP削減効果計算書（空調）'!$H15*H$4*0.01</f>
        <v>0</v>
      </c>
      <c r="I11" s="145">
        <f>I$3*'GHP削減効果計算書（空調）'!$D15*'GHP削減効果計算書（空調）'!$E15*'GHP削減効果計算書（空調）'!$H15*I$4*0.01</f>
        <v>0</v>
      </c>
      <c r="J11" s="145">
        <f>J$3*'GHP削減効果計算書（空調）'!$D15*'GHP削減効果計算書（空調）'!$E15*'GHP削減効果計算書（空調）'!$H15*J$4*0.01</f>
        <v>0</v>
      </c>
      <c r="K11" s="145">
        <f>K$3*'GHP削減効果計算書（空調）'!$D15*'GHP削減効果計算書（空調）'!$E15*'GHP削減効果計算書（空調）'!$H15*K$4*0.01</f>
        <v>0</v>
      </c>
      <c r="L11" s="145">
        <f>L$3*'GHP削減効果計算書（空調）'!$D15*'GHP削減効果計算書（空調）'!$E15*'GHP削減効果計算書（空調）'!$H15*L$4*0.01</f>
        <v>0</v>
      </c>
      <c r="M11" s="145">
        <f>M$3*'GHP削減効果計算書（空調）'!$D15*'GHP削減効果計算書（空調）'!$E15*'GHP削減効果計算書（空調）'!$H15*M$4*0.01</f>
        <v>0</v>
      </c>
      <c r="N11" s="145">
        <f>N$3*'GHP削減効果計算書（空調）'!$D15*'GHP削減効果計算書（空調）'!$E15*'GHP削減効果計算書（空調）'!$H15*N$4*0.01</f>
        <v>0</v>
      </c>
      <c r="O11" s="145">
        <f t="shared" si="1"/>
        <v>0</v>
      </c>
      <c r="P11" s="146">
        <f>P$3*'GHP削減効果計算書（空調）'!$D15*'GHP削減効果計算書（空調）'!$E15*'GHP削減効果計算書（空調）'!$K15*P$4*0.01</f>
        <v>0</v>
      </c>
      <c r="Q11" s="146">
        <f>Q$3*'GHP削減効果計算書（空調）'!$D15*'GHP削減効果計算書（空調）'!$E15*'GHP削減効果計算書（空調）'!$K15*Q$4*0.01</f>
        <v>0</v>
      </c>
      <c r="R11" s="146">
        <f>R$3*'GHP削減効果計算書（空調）'!$D15*'GHP削減効果計算書（空調）'!$E15*'GHP削減効果計算書（空調）'!$K15*R$4*0.01</f>
        <v>0</v>
      </c>
      <c r="S11" s="146">
        <f>S$3*'GHP削減効果計算書（空調）'!$D15*'GHP削減効果計算書（空調）'!$E15*'GHP削減効果計算書（空調）'!$K15*S$4*0.01</f>
        <v>0</v>
      </c>
      <c r="T11" s="146">
        <f>T$3*'GHP削減効果計算書（空調）'!$D15*'GHP削減効果計算書（空調）'!$E15*'GHP削減効果計算書（空調）'!$K15*T$4*0.01</f>
        <v>0</v>
      </c>
      <c r="U11" s="146">
        <f>U$3*'GHP削減効果計算書（空調）'!$D15*'GHP削減効果計算書（空調）'!$E15*'GHP削減効果計算書（空調）'!$K15*U$4*0.01</f>
        <v>0</v>
      </c>
      <c r="V11" s="146">
        <f>V$3*'GHP削減効果計算書（空調）'!$D15*'GHP削減効果計算書（空調）'!$E15*'GHP削減効果計算書（空調）'!$K15*V$4*0.01</f>
        <v>0</v>
      </c>
      <c r="W11" s="146">
        <f>W$3*'GHP削減効果計算書（空調）'!$D15*'GHP削減効果計算書（空調）'!$E15*'GHP削減効果計算書（空調）'!$K15*W$4*0.01</f>
        <v>0</v>
      </c>
      <c r="X11" s="146">
        <f>X$3*'GHP削減効果計算書（空調）'!$D15*'GHP削減効果計算書（空調）'!$E15*'GHP削減効果計算書（空調）'!$K15*X$4*0.01</f>
        <v>0</v>
      </c>
      <c r="Y11" s="146">
        <f>Y$3*'GHP削減効果計算書（空調）'!$D15*'GHP削減効果計算書（空調）'!$E15*'GHP削減効果計算書（空調）'!$K15*Y$4*0.01</f>
        <v>0</v>
      </c>
      <c r="Z11" s="146">
        <f>Z$3*'GHP削減効果計算書（空調）'!$D15*'GHP削減効果計算書（空調）'!$E15*'GHP削減効果計算書（空調）'!$K15*Z$4*0.01</f>
        <v>0</v>
      </c>
      <c r="AA11" s="146">
        <f>AA$3*'GHP削減効果計算書（空調）'!$D15*'GHP削減効果計算書（空調）'!$E15*'GHP削減効果計算書（空調）'!$K15*AA$4*0.01</f>
        <v>0</v>
      </c>
      <c r="AB11" s="146">
        <f t="shared" si="2"/>
        <v>0</v>
      </c>
    </row>
    <row r="12" spans="1:28">
      <c r="A12" s="493"/>
      <c r="B12" s="142">
        <f>'GHP削減効果計算書（空調）'!B16</f>
        <v>0</v>
      </c>
      <c r="C12" s="145">
        <f>C$3*'GHP削減効果計算書（空調）'!$D16*'GHP削減効果計算書（空調）'!$E16*'GHP削減効果計算書（空調）'!$H16*C$4*0.01</f>
        <v>0</v>
      </c>
      <c r="D12" s="145">
        <f>D$3*'GHP削減効果計算書（空調）'!$D16*'GHP削減効果計算書（空調）'!$E16*'GHP削減効果計算書（空調）'!$H16*D$4*0.01</f>
        <v>0</v>
      </c>
      <c r="E12" s="145">
        <f>E$3*'GHP削減効果計算書（空調）'!$D16*'GHP削減効果計算書（空調）'!$E16*'GHP削減効果計算書（空調）'!$H16*E$4*0.01</f>
        <v>0</v>
      </c>
      <c r="F12" s="145">
        <f>F$3*'GHP削減効果計算書（空調）'!$D16*'GHP削減効果計算書（空調）'!$E16*'GHP削減効果計算書（空調）'!$H16*F$4*0.01</f>
        <v>0</v>
      </c>
      <c r="G12" s="145">
        <f>G$3*'GHP削減効果計算書（空調）'!$D16*'GHP削減効果計算書（空調）'!$E16*'GHP削減効果計算書（空調）'!$H16*G$4*0.01</f>
        <v>0</v>
      </c>
      <c r="H12" s="145">
        <f>H$3*'GHP削減効果計算書（空調）'!$D16*'GHP削減効果計算書（空調）'!$E16*'GHP削減効果計算書（空調）'!$H16*H$4*0.01</f>
        <v>0</v>
      </c>
      <c r="I12" s="145">
        <f>I$3*'GHP削減効果計算書（空調）'!$D16*'GHP削減効果計算書（空調）'!$E16*'GHP削減効果計算書（空調）'!$H16*I$4*0.01</f>
        <v>0</v>
      </c>
      <c r="J12" s="145">
        <f>J$3*'GHP削減効果計算書（空調）'!$D16*'GHP削減効果計算書（空調）'!$E16*'GHP削減効果計算書（空調）'!$H16*J$4*0.01</f>
        <v>0</v>
      </c>
      <c r="K12" s="145">
        <f>K$3*'GHP削減効果計算書（空調）'!$D16*'GHP削減効果計算書（空調）'!$E16*'GHP削減効果計算書（空調）'!$H16*K$4*0.01</f>
        <v>0</v>
      </c>
      <c r="L12" s="145">
        <f>L$3*'GHP削減効果計算書（空調）'!$D16*'GHP削減効果計算書（空調）'!$E16*'GHP削減効果計算書（空調）'!$H16*L$4*0.01</f>
        <v>0</v>
      </c>
      <c r="M12" s="145">
        <f>M$3*'GHP削減効果計算書（空調）'!$D16*'GHP削減効果計算書（空調）'!$E16*'GHP削減効果計算書（空調）'!$H16*M$4*0.01</f>
        <v>0</v>
      </c>
      <c r="N12" s="145">
        <f>N$3*'GHP削減効果計算書（空調）'!$D16*'GHP削減効果計算書（空調）'!$E16*'GHP削減効果計算書（空調）'!$H16*N$4*0.01</f>
        <v>0</v>
      </c>
      <c r="O12" s="145">
        <f t="shared" si="1"/>
        <v>0</v>
      </c>
      <c r="P12" s="146">
        <f>P$3*'GHP削減効果計算書（空調）'!$D16*'GHP削減効果計算書（空調）'!$E16*'GHP削減効果計算書（空調）'!$K16*P$4*0.01</f>
        <v>0</v>
      </c>
      <c r="Q12" s="146">
        <f>Q$3*'GHP削減効果計算書（空調）'!$D16*'GHP削減効果計算書（空調）'!$E16*'GHP削減効果計算書（空調）'!$K16*Q$4*0.01</f>
        <v>0</v>
      </c>
      <c r="R12" s="146">
        <f>R$3*'GHP削減効果計算書（空調）'!$D16*'GHP削減効果計算書（空調）'!$E16*'GHP削減効果計算書（空調）'!$K16*R$4*0.01</f>
        <v>0</v>
      </c>
      <c r="S12" s="146">
        <f>S$3*'GHP削減効果計算書（空調）'!$D16*'GHP削減効果計算書（空調）'!$E16*'GHP削減効果計算書（空調）'!$K16*S$4*0.01</f>
        <v>0</v>
      </c>
      <c r="T12" s="146">
        <f>T$3*'GHP削減効果計算書（空調）'!$D16*'GHP削減効果計算書（空調）'!$E16*'GHP削減効果計算書（空調）'!$K16*T$4*0.01</f>
        <v>0</v>
      </c>
      <c r="U12" s="146">
        <f>U$3*'GHP削減効果計算書（空調）'!$D16*'GHP削減効果計算書（空調）'!$E16*'GHP削減効果計算書（空調）'!$K16*U$4*0.01</f>
        <v>0</v>
      </c>
      <c r="V12" s="146">
        <f>V$3*'GHP削減効果計算書（空調）'!$D16*'GHP削減効果計算書（空調）'!$E16*'GHP削減効果計算書（空調）'!$K16*V$4*0.01</f>
        <v>0</v>
      </c>
      <c r="W12" s="146">
        <f>W$3*'GHP削減効果計算書（空調）'!$D16*'GHP削減効果計算書（空調）'!$E16*'GHP削減効果計算書（空調）'!$K16*W$4*0.01</f>
        <v>0</v>
      </c>
      <c r="X12" s="146">
        <f>X$3*'GHP削減効果計算書（空調）'!$D16*'GHP削減効果計算書（空調）'!$E16*'GHP削減効果計算書（空調）'!$K16*X$4*0.01</f>
        <v>0</v>
      </c>
      <c r="Y12" s="146">
        <f>Y$3*'GHP削減効果計算書（空調）'!$D16*'GHP削減効果計算書（空調）'!$E16*'GHP削減効果計算書（空調）'!$K16*Y$4*0.01</f>
        <v>0</v>
      </c>
      <c r="Z12" s="146">
        <f>Z$3*'GHP削減効果計算書（空調）'!$D16*'GHP削減効果計算書（空調）'!$E16*'GHP削減効果計算書（空調）'!$K16*Z$4*0.01</f>
        <v>0</v>
      </c>
      <c r="AA12" s="146">
        <f>AA$3*'GHP削減効果計算書（空調）'!$D16*'GHP削減効果計算書（空調）'!$E16*'GHP削減効果計算書（空調）'!$K16*AA$4*0.01</f>
        <v>0</v>
      </c>
      <c r="AB12" s="146">
        <f t="shared" si="2"/>
        <v>0</v>
      </c>
    </row>
    <row r="13" spans="1:28">
      <c r="A13" s="493"/>
      <c r="B13" s="142">
        <f>'GHP削減効果計算書（空調）'!B17</f>
        <v>0</v>
      </c>
      <c r="C13" s="145">
        <f>C$3*'GHP削減効果計算書（空調）'!$D17*'GHP削減効果計算書（空調）'!$E17*'GHP削減効果計算書（空調）'!$H17*C$4*0.01</f>
        <v>0</v>
      </c>
      <c r="D13" s="145">
        <f>D$3*'GHP削減効果計算書（空調）'!$D17*'GHP削減効果計算書（空調）'!$E17*'GHP削減効果計算書（空調）'!$H17*D$4*0.01</f>
        <v>0</v>
      </c>
      <c r="E13" s="145">
        <f>E$3*'GHP削減効果計算書（空調）'!$D17*'GHP削減効果計算書（空調）'!$E17*'GHP削減効果計算書（空調）'!$H17*E$4*0.01</f>
        <v>0</v>
      </c>
      <c r="F13" s="145">
        <f>F$3*'GHP削減効果計算書（空調）'!$D17*'GHP削減効果計算書（空調）'!$E17*'GHP削減効果計算書（空調）'!$H17*F$4*0.01</f>
        <v>0</v>
      </c>
      <c r="G13" s="145">
        <f>G$3*'GHP削減効果計算書（空調）'!$D17*'GHP削減効果計算書（空調）'!$E17*'GHP削減効果計算書（空調）'!$H17*G$4*0.01</f>
        <v>0</v>
      </c>
      <c r="H13" s="145">
        <f>H$3*'GHP削減効果計算書（空調）'!$D17*'GHP削減効果計算書（空調）'!$E17*'GHP削減効果計算書（空調）'!$H17*H$4*0.01</f>
        <v>0</v>
      </c>
      <c r="I13" s="145">
        <f>I$3*'GHP削減効果計算書（空調）'!$D17*'GHP削減効果計算書（空調）'!$E17*'GHP削減効果計算書（空調）'!$H17*I$4*0.01</f>
        <v>0</v>
      </c>
      <c r="J13" s="145">
        <f>J$3*'GHP削減効果計算書（空調）'!$D17*'GHP削減効果計算書（空調）'!$E17*'GHP削減効果計算書（空調）'!$H17*J$4*0.01</f>
        <v>0</v>
      </c>
      <c r="K13" s="145">
        <f>K$3*'GHP削減効果計算書（空調）'!$D17*'GHP削減効果計算書（空調）'!$E17*'GHP削減効果計算書（空調）'!$H17*K$4*0.01</f>
        <v>0</v>
      </c>
      <c r="L13" s="145">
        <f>L$3*'GHP削減効果計算書（空調）'!$D17*'GHP削減効果計算書（空調）'!$E17*'GHP削減効果計算書（空調）'!$H17*L$4*0.01</f>
        <v>0</v>
      </c>
      <c r="M13" s="145">
        <f>M$3*'GHP削減効果計算書（空調）'!$D17*'GHP削減効果計算書（空調）'!$E17*'GHP削減効果計算書（空調）'!$H17*M$4*0.01</f>
        <v>0</v>
      </c>
      <c r="N13" s="145">
        <f>N$3*'GHP削減効果計算書（空調）'!$D17*'GHP削減効果計算書（空調）'!$E17*'GHP削減効果計算書（空調）'!$H17*N$4*0.01</f>
        <v>0</v>
      </c>
      <c r="O13" s="145">
        <f t="shared" si="1"/>
        <v>0</v>
      </c>
      <c r="P13" s="146">
        <f>P$3*'GHP削減効果計算書（空調）'!$D17*'GHP削減効果計算書（空調）'!$E17*'GHP削減効果計算書（空調）'!$K17*P$4*0.01</f>
        <v>0</v>
      </c>
      <c r="Q13" s="146">
        <f>Q$3*'GHP削減効果計算書（空調）'!$D17*'GHP削減効果計算書（空調）'!$E17*'GHP削減効果計算書（空調）'!$K17*Q$4*0.01</f>
        <v>0</v>
      </c>
      <c r="R13" s="146">
        <f>R$3*'GHP削減効果計算書（空調）'!$D17*'GHP削減効果計算書（空調）'!$E17*'GHP削減効果計算書（空調）'!$K17*R$4*0.01</f>
        <v>0</v>
      </c>
      <c r="S13" s="146">
        <f>S$3*'GHP削減効果計算書（空調）'!$D17*'GHP削減効果計算書（空調）'!$E17*'GHP削減効果計算書（空調）'!$K17*S$4*0.01</f>
        <v>0</v>
      </c>
      <c r="T13" s="146">
        <f>T$3*'GHP削減効果計算書（空調）'!$D17*'GHP削減効果計算書（空調）'!$E17*'GHP削減効果計算書（空調）'!$K17*T$4*0.01</f>
        <v>0</v>
      </c>
      <c r="U13" s="146">
        <f>U$3*'GHP削減効果計算書（空調）'!$D17*'GHP削減効果計算書（空調）'!$E17*'GHP削減効果計算書（空調）'!$K17*U$4*0.01</f>
        <v>0</v>
      </c>
      <c r="V13" s="146">
        <f>V$3*'GHP削減効果計算書（空調）'!$D17*'GHP削減効果計算書（空調）'!$E17*'GHP削減効果計算書（空調）'!$K17*V$4*0.01</f>
        <v>0</v>
      </c>
      <c r="W13" s="146">
        <f>W$3*'GHP削減効果計算書（空調）'!$D17*'GHP削減効果計算書（空調）'!$E17*'GHP削減効果計算書（空調）'!$K17*W$4*0.01</f>
        <v>0</v>
      </c>
      <c r="X13" s="146">
        <f>X$3*'GHP削減効果計算書（空調）'!$D17*'GHP削減効果計算書（空調）'!$E17*'GHP削減効果計算書（空調）'!$K17*X$4*0.01</f>
        <v>0</v>
      </c>
      <c r="Y13" s="146">
        <f>Y$3*'GHP削減効果計算書（空調）'!$D17*'GHP削減効果計算書（空調）'!$E17*'GHP削減効果計算書（空調）'!$K17*Y$4*0.01</f>
        <v>0</v>
      </c>
      <c r="Z13" s="146">
        <f>Z$3*'GHP削減効果計算書（空調）'!$D17*'GHP削減効果計算書（空調）'!$E17*'GHP削減効果計算書（空調）'!$K17*Z$4*0.01</f>
        <v>0</v>
      </c>
      <c r="AA13" s="146">
        <f>AA$3*'GHP削減効果計算書（空調）'!$D17*'GHP削減効果計算書（空調）'!$E17*'GHP削減効果計算書（空調）'!$K17*AA$4*0.01</f>
        <v>0</v>
      </c>
      <c r="AB13" s="146">
        <f t="shared" si="2"/>
        <v>0</v>
      </c>
    </row>
    <row r="14" spans="1:28">
      <c r="A14" s="493"/>
      <c r="B14" s="142">
        <f>'GHP削減効果計算書（空調）'!B18</f>
        <v>0</v>
      </c>
      <c r="C14" s="145">
        <f>C$3*'GHP削減効果計算書（空調）'!$D18*'GHP削減効果計算書（空調）'!$E18*'GHP削減効果計算書（空調）'!$H18*C$4*0.01</f>
        <v>0</v>
      </c>
      <c r="D14" s="145">
        <f>D$3*'GHP削減効果計算書（空調）'!$D18*'GHP削減効果計算書（空調）'!$E18*'GHP削減効果計算書（空調）'!$H18*D$4*0.01</f>
        <v>0</v>
      </c>
      <c r="E14" s="145">
        <f>E$3*'GHP削減効果計算書（空調）'!$D18*'GHP削減効果計算書（空調）'!$E18*'GHP削減効果計算書（空調）'!$H18*E$4*0.01</f>
        <v>0</v>
      </c>
      <c r="F14" s="145">
        <f>F$3*'GHP削減効果計算書（空調）'!$D18*'GHP削減効果計算書（空調）'!$E18*'GHP削減効果計算書（空調）'!$H18*F$4*0.01</f>
        <v>0</v>
      </c>
      <c r="G14" s="145">
        <f>G$3*'GHP削減効果計算書（空調）'!$D18*'GHP削減効果計算書（空調）'!$E18*'GHP削減効果計算書（空調）'!$H18*G$4*0.01</f>
        <v>0</v>
      </c>
      <c r="H14" s="145">
        <f>H$3*'GHP削減効果計算書（空調）'!$D18*'GHP削減効果計算書（空調）'!$E18*'GHP削減効果計算書（空調）'!$H18*H$4*0.01</f>
        <v>0</v>
      </c>
      <c r="I14" s="145">
        <f>I$3*'GHP削減効果計算書（空調）'!$D18*'GHP削減効果計算書（空調）'!$E18*'GHP削減効果計算書（空調）'!$H18*I$4*0.01</f>
        <v>0</v>
      </c>
      <c r="J14" s="145">
        <f>J$3*'GHP削減効果計算書（空調）'!$D18*'GHP削減効果計算書（空調）'!$E18*'GHP削減効果計算書（空調）'!$H18*J$4*0.01</f>
        <v>0</v>
      </c>
      <c r="K14" s="145">
        <f>K$3*'GHP削減効果計算書（空調）'!$D18*'GHP削減効果計算書（空調）'!$E18*'GHP削減効果計算書（空調）'!$H18*K$4*0.01</f>
        <v>0</v>
      </c>
      <c r="L14" s="145">
        <f>L$3*'GHP削減効果計算書（空調）'!$D18*'GHP削減効果計算書（空調）'!$E18*'GHP削減効果計算書（空調）'!$H18*L$4*0.01</f>
        <v>0</v>
      </c>
      <c r="M14" s="145">
        <f>M$3*'GHP削減効果計算書（空調）'!$D18*'GHP削減効果計算書（空調）'!$E18*'GHP削減効果計算書（空調）'!$H18*M$4*0.01</f>
        <v>0</v>
      </c>
      <c r="N14" s="145">
        <f>N$3*'GHP削減効果計算書（空調）'!$D18*'GHP削減効果計算書（空調）'!$E18*'GHP削減効果計算書（空調）'!$H18*N$4*0.01</f>
        <v>0</v>
      </c>
      <c r="O14" s="145">
        <f t="shared" si="1"/>
        <v>0</v>
      </c>
      <c r="P14" s="146">
        <f>P$3*'GHP削減効果計算書（空調）'!$D18*'GHP削減効果計算書（空調）'!$E18*'GHP削減効果計算書（空調）'!$K18*P$4*0.01</f>
        <v>0</v>
      </c>
      <c r="Q14" s="146">
        <f>Q$3*'GHP削減効果計算書（空調）'!$D18*'GHP削減効果計算書（空調）'!$E18*'GHP削減効果計算書（空調）'!$K18*Q$4*0.01</f>
        <v>0</v>
      </c>
      <c r="R14" s="146">
        <f>R$3*'GHP削減効果計算書（空調）'!$D18*'GHP削減効果計算書（空調）'!$E18*'GHP削減効果計算書（空調）'!$K18*R$4*0.01</f>
        <v>0</v>
      </c>
      <c r="S14" s="146">
        <f>S$3*'GHP削減効果計算書（空調）'!$D18*'GHP削減効果計算書（空調）'!$E18*'GHP削減効果計算書（空調）'!$K18*S$4*0.01</f>
        <v>0</v>
      </c>
      <c r="T14" s="146">
        <f>T$3*'GHP削減効果計算書（空調）'!$D18*'GHP削減効果計算書（空調）'!$E18*'GHP削減効果計算書（空調）'!$K18*T$4*0.01</f>
        <v>0</v>
      </c>
      <c r="U14" s="146">
        <f>U$3*'GHP削減効果計算書（空調）'!$D18*'GHP削減効果計算書（空調）'!$E18*'GHP削減効果計算書（空調）'!$K18*U$4*0.01</f>
        <v>0</v>
      </c>
      <c r="V14" s="146">
        <f>V$3*'GHP削減効果計算書（空調）'!$D18*'GHP削減効果計算書（空調）'!$E18*'GHP削減効果計算書（空調）'!$K18*V$4*0.01</f>
        <v>0</v>
      </c>
      <c r="W14" s="146">
        <f>W$3*'GHP削減効果計算書（空調）'!$D18*'GHP削減効果計算書（空調）'!$E18*'GHP削減効果計算書（空調）'!$K18*W$4*0.01</f>
        <v>0</v>
      </c>
      <c r="X14" s="146">
        <f>X$3*'GHP削減効果計算書（空調）'!$D18*'GHP削減効果計算書（空調）'!$E18*'GHP削減効果計算書（空調）'!$K18*X$4*0.01</f>
        <v>0</v>
      </c>
      <c r="Y14" s="146">
        <f>Y$3*'GHP削減効果計算書（空調）'!$D18*'GHP削減効果計算書（空調）'!$E18*'GHP削減効果計算書（空調）'!$K18*Y$4*0.01</f>
        <v>0</v>
      </c>
      <c r="Z14" s="146">
        <f>Z$3*'GHP削減効果計算書（空調）'!$D18*'GHP削減効果計算書（空調）'!$E18*'GHP削減効果計算書（空調）'!$K18*Z$4*0.01</f>
        <v>0</v>
      </c>
      <c r="AA14" s="146">
        <f>AA$3*'GHP削減効果計算書（空調）'!$D18*'GHP削減効果計算書（空調）'!$E18*'GHP削減効果計算書（空調）'!$K18*AA$4*0.01</f>
        <v>0</v>
      </c>
      <c r="AB14" s="146">
        <f t="shared" si="2"/>
        <v>0</v>
      </c>
    </row>
    <row r="15" spans="1:28">
      <c r="A15" s="493"/>
      <c r="B15" s="142">
        <f>'GHP削減効果計算書（空調）'!B19</f>
        <v>0</v>
      </c>
      <c r="C15" s="145">
        <f>C$3*'GHP削減効果計算書（空調）'!$D19*'GHP削減効果計算書（空調）'!$E19*'GHP削減効果計算書（空調）'!$H19*C$4*0.01</f>
        <v>0</v>
      </c>
      <c r="D15" s="145">
        <f>D$3*'GHP削減効果計算書（空調）'!$D19*'GHP削減効果計算書（空調）'!$E19*'GHP削減効果計算書（空調）'!$H19*D$4*0.01</f>
        <v>0</v>
      </c>
      <c r="E15" s="145">
        <f>E$3*'GHP削減効果計算書（空調）'!$D19*'GHP削減効果計算書（空調）'!$E19*'GHP削減効果計算書（空調）'!$H19*E$4*0.01</f>
        <v>0</v>
      </c>
      <c r="F15" s="145">
        <f>F$3*'GHP削減効果計算書（空調）'!$D19*'GHP削減効果計算書（空調）'!$E19*'GHP削減効果計算書（空調）'!$H19*F$4*0.01</f>
        <v>0</v>
      </c>
      <c r="G15" s="145">
        <f>G$3*'GHP削減効果計算書（空調）'!$D19*'GHP削減効果計算書（空調）'!$E19*'GHP削減効果計算書（空調）'!$H19*G$4*0.01</f>
        <v>0</v>
      </c>
      <c r="H15" s="145">
        <f>H$3*'GHP削減効果計算書（空調）'!$D19*'GHP削減効果計算書（空調）'!$E19*'GHP削減効果計算書（空調）'!$H19*H$4*0.01</f>
        <v>0</v>
      </c>
      <c r="I15" s="145">
        <f>I$3*'GHP削減効果計算書（空調）'!$D19*'GHP削減効果計算書（空調）'!$E19*'GHP削減効果計算書（空調）'!$H19*I$4*0.01</f>
        <v>0</v>
      </c>
      <c r="J15" s="145">
        <f>J$3*'GHP削減効果計算書（空調）'!$D19*'GHP削減効果計算書（空調）'!$E19*'GHP削減効果計算書（空調）'!$H19*J$4*0.01</f>
        <v>0</v>
      </c>
      <c r="K15" s="145">
        <f>K$3*'GHP削減効果計算書（空調）'!$D19*'GHP削減効果計算書（空調）'!$E19*'GHP削減効果計算書（空調）'!$H19*K$4*0.01</f>
        <v>0</v>
      </c>
      <c r="L15" s="145">
        <f>L$3*'GHP削減効果計算書（空調）'!$D19*'GHP削減効果計算書（空調）'!$E19*'GHP削減効果計算書（空調）'!$H19*L$4*0.01</f>
        <v>0</v>
      </c>
      <c r="M15" s="145">
        <f>M$3*'GHP削減効果計算書（空調）'!$D19*'GHP削減効果計算書（空調）'!$E19*'GHP削減効果計算書（空調）'!$H19*M$4*0.01</f>
        <v>0</v>
      </c>
      <c r="N15" s="145">
        <f>N$3*'GHP削減効果計算書（空調）'!$D19*'GHP削減効果計算書（空調）'!$E19*'GHP削減効果計算書（空調）'!$H19*N$4*0.01</f>
        <v>0</v>
      </c>
      <c r="O15" s="145">
        <f t="shared" si="1"/>
        <v>0</v>
      </c>
      <c r="P15" s="146">
        <f>P$3*'GHP削減効果計算書（空調）'!$D19*'GHP削減効果計算書（空調）'!$E19*'GHP削減効果計算書（空調）'!$K19*P$4*0.01</f>
        <v>0</v>
      </c>
      <c r="Q15" s="146">
        <f>Q$3*'GHP削減効果計算書（空調）'!$D19*'GHP削減効果計算書（空調）'!$E19*'GHP削減効果計算書（空調）'!$K19*Q$4*0.01</f>
        <v>0</v>
      </c>
      <c r="R15" s="146">
        <f>R$3*'GHP削減効果計算書（空調）'!$D19*'GHP削減効果計算書（空調）'!$E19*'GHP削減効果計算書（空調）'!$K19*R$4*0.01</f>
        <v>0</v>
      </c>
      <c r="S15" s="146">
        <f>S$3*'GHP削減効果計算書（空調）'!$D19*'GHP削減効果計算書（空調）'!$E19*'GHP削減効果計算書（空調）'!$K19*S$4*0.01</f>
        <v>0</v>
      </c>
      <c r="T15" s="146">
        <f>T$3*'GHP削減効果計算書（空調）'!$D19*'GHP削減効果計算書（空調）'!$E19*'GHP削減効果計算書（空調）'!$K19*T$4*0.01</f>
        <v>0</v>
      </c>
      <c r="U15" s="146">
        <f>U$3*'GHP削減効果計算書（空調）'!$D19*'GHP削減効果計算書（空調）'!$E19*'GHP削減効果計算書（空調）'!$K19*U$4*0.01</f>
        <v>0</v>
      </c>
      <c r="V15" s="146">
        <f>V$3*'GHP削減効果計算書（空調）'!$D19*'GHP削減効果計算書（空調）'!$E19*'GHP削減効果計算書（空調）'!$K19*V$4*0.01</f>
        <v>0</v>
      </c>
      <c r="W15" s="146">
        <f>W$3*'GHP削減効果計算書（空調）'!$D19*'GHP削減効果計算書（空調）'!$E19*'GHP削減効果計算書（空調）'!$K19*W$4*0.01</f>
        <v>0</v>
      </c>
      <c r="X15" s="146">
        <f>X$3*'GHP削減効果計算書（空調）'!$D19*'GHP削減効果計算書（空調）'!$E19*'GHP削減効果計算書（空調）'!$K19*X$4*0.01</f>
        <v>0</v>
      </c>
      <c r="Y15" s="146">
        <f>Y$3*'GHP削減効果計算書（空調）'!$D19*'GHP削減効果計算書（空調）'!$E19*'GHP削減効果計算書（空調）'!$K19*Y$4*0.01</f>
        <v>0</v>
      </c>
      <c r="Z15" s="146">
        <f>Z$3*'GHP削減効果計算書（空調）'!$D19*'GHP削減効果計算書（空調）'!$E19*'GHP削減効果計算書（空調）'!$K19*Z$4*0.01</f>
        <v>0</v>
      </c>
      <c r="AA15" s="146">
        <f>AA$3*'GHP削減効果計算書（空調）'!$D19*'GHP削減効果計算書（空調）'!$E19*'GHP削減効果計算書（空調）'!$K19*AA$4*0.01</f>
        <v>0</v>
      </c>
      <c r="AB15" s="146">
        <f t="shared" si="2"/>
        <v>0</v>
      </c>
    </row>
    <row r="16" spans="1:28">
      <c r="A16" s="493"/>
      <c r="B16" s="142">
        <f>'GHP削減効果計算書（空調）'!B20</f>
        <v>0</v>
      </c>
      <c r="C16" s="145">
        <f>C$3*'GHP削減効果計算書（空調）'!$D20*'GHP削減効果計算書（空調）'!$E20*'GHP削減効果計算書（空調）'!$H20*C$4*0.01</f>
        <v>0</v>
      </c>
      <c r="D16" s="145">
        <f>D$3*'GHP削減効果計算書（空調）'!$D20*'GHP削減効果計算書（空調）'!$E20*'GHP削減効果計算書（空調）'!$H20*D$4*0.01</f>
        <v>0</v>
      </c>
      <c r="E16" s="145">
        <f>E$3*'GHP削減効果計算書（空調）'!$D20*'GHP削減効果計算書（空調）'!$E20*'GHP削減効果計算書（空調）'!$H20*E$4*0.01</f>
        <v>0</v>
      </c>
      <c r="F16" s="145">
        <f>F$3*'GHP削減効果計算書（空調）'!$D20*'GHP削減効果計算書（空調）'!$E20*'GHP削減効果計算書（空調）'!$H20*F$4*0.01</f>
        <v>0</v>
      </c>
      <c r="G16" s="145">
        <f>G$3*'GHP削減効果計算書（空調）'!$D20*'GHP削減効果計算書（空調）'!$E20*'GHP削減効果計算書（空調）'!$H20*G$4*0.01</f>
        <v>0</v>
      </c>
      <c r="H16" s="145">
        <f>H$3*'GHP削減効果計算書（空調）'!$D20*'GHP削減効果計算書（空調）'!$E20*'GHP削減効果計算書（空調）'!$H20*H$4*0.01</f>
        <v>0</v>
      </c>
      <c r="I16" s="145">
        <f>I$3*'GHP削減効果計算書（空調）'!$D20*'GHP削減効果計算書（空調）'!$E20*'GHP削減効果計算書（空調）'!$H20*I$4*0.01</f>
        <v>0</v>
      </c>
      <c r="J16" s="145">
        <f>J$3*'GHP削減効果計算書（空調）'!$D20*'GHP削減効果計算書（空調）'!$E20*'GHP削減効果計算書（空調）'!$H20*J$4*0.01</f>
        <v>0</v>
      </c>
      <c r="K16" s="145">
        <f>K$3*'GHP削減効果計算書（空調）'!$D20*'GHP削減効果計算書（空調）'!$E20*'GHP削減効果計算書（空調）'!$H20*K$4*0.01</f>
        <v>0</v>
      </c>
      <c r="L16" s="145">
        <f>L$3*'GHP削減効果計算書（空調）'!$D20*'GHP削減効果計算書（空調）'!$E20*'GHP削減効果計算書（空調）'!$H20*L$4*0.01</f>
        <v>0</v>
      </c>
      <c r="M16" s="145">
        <f>M$3*'GHP削減効果計算書（空調）'!$D20*'GHP削減効果計算書（空調）'!$E20*'GHP削減効果計算書（空調）'!$H20*M$4*0.01</f>
        <v>0</v>
      </c>
      <c r="N16" s="145">
        <f>N$3*'GHP削減効果計算書（空調）'!$D20*'GHP削減効果計算書（空調）'!$E20*'GHP削減効果計算書（空調）'!$H20*N$4*0.01</f>
        <v>0</v>
      </c>
      <c r="O16" s="145">
        <f t="shared" si="1"/>
        <v>0</v>
      </c>
      <c r="P16" s="146">
        <f>P$3*'GHP削減効果計算書（空調）'!$D20*'GHP削減効果計算書（空調）'!$E20*'GHP削減効果計算書（空調）'!$K20*P$4*0.01</f>
        <v>0</v>
      </c>
      <c r="Q16" s="146">
        <f>Q$3*'GHP削減効果計算書（空調）'!$D20*'GHP削減効果計算書（空調）'!$E20*'GHP削減効果計算書（空調）'!$K20*Q$4*0.01</f>
        <v>0</v>
      </c>
      <c r="R16" s="146">
        <f>R$3*'GHP削減効果計算書（空調）'!$D20*'GHP削減効果計算書（空調）'!$E20*'GHP削減効果計算書（空調）'!$K20*R$4*0.01</f>
        <v>0</v>
      </c>
      <c r="S16" s="146">
        <f>S$3*'GHP削減効果計算書（空調）'!$D20*'GHP削減効果計算書（空調）'!$E20*'GHP削減効果計算書（空調）'!$K20*S$4*0.01</f>
        <v>0</v>
      </c>
      <c r="T16" s="146">
        <f>T$3*'GHP削減効果計算書（空調）'!$D20*'GHP削減効果計算書（空調）'!$E20*'GHP削減効果計算書（空調）'!$K20*T$4*0.01</f>
        <v>0</v>
      </c>
      <c r="U16" s="146">
        <f>U$3*'GHP削減効果計算書（空調）'!$D20*'GHP削減効果計算書（空調）'!$E20*'GHP削減効果計算書（空調）'!$K20*U$4*0.01</f>
        <v>0</v>
      </c>
      <c r="V16" s="146">
        <f>V$3*'GHP削減効果計算書（空調）'!$D20*'GHP削減効果計算書（空調）'!$E20*'GHP削減効果計算書（空調）'!$K20*V$4*0.01</f>
        <v>0</v>
      </c>
      <c r="W16" s="146">
        <f>W$3*'GHP削減効果計算書（空調）'!$D20*'GHP削減効果計算書（空調）'!$E20*'GHP削減効果計算書（空調）'!$K20*W$4*0.01</f>
        <v>0</v>
      </c>
      <c r="X16" s="146">
        <f>X$3*'GHP削減効果計算書（空調）'!$D20*'GHP削減効果計算書（空調）'!$E20*'GHP削減効果計算書（空調）'!$K20*X$4*0.01</f>
        <v>0</v>
      </c>
      <c r="Y16" s="146">
        <f>Y$3*'GHP削減効果計算書（空調）'!$D20*'GHP削減効果計算書（空調）'!$E20*'GHP削減効果計算書（空調）'!$K20*Y$4*0.01</f>
        <v>0</v>
      </c>
      <c r="Z16" s="146">
        <f>Z$3*'GHP削減効果計算書（空調）'!$D20*'GHP削減効果計算書（空調）'!$E20*'GHP削減効果計算書（空調）'!$K20*Z$4*0.01</f>
        <v>0</v>
      </c>
      <c r="AA16" s="146">
        <f>AA$3*'GHP削減効果計算書（空調）'!$D20*'GHP削減効果計算書（空調）'!$E20*'GHP削減効果計算書（空調）'!$K20*AA$4*0.01</f>
        <v>0</v>
      </c>
      <c r="AB16" s="146">
        <f t="shared" si="2"/>
        <v>0</v>
      </c>
    </row>
    <row r="17" spans="1:28">
      <c r="A17" s="493"/>
      <c r="B17" s="142">
        <f>'GHP削減効果計算書（空調）'!B21</f>
        <v>0</v>
      </c>
      <c r="C17" s="145">
        <f>C$3*'GHP削減効果計算書（空調）'!$D21*'GHP削減効果計算書（空調）'!$E21*'GHP削減効果計算書（空調）'!$H21*C$4*0.01</f>
        <v>0</v>
      </c>
      <c r="D17" s="145">
        <f>D$3*'GHP削減効果計算書（空調）'!$D21*'GHP削減効果計算書（空調）'!$E21*'GHP削減効果計算書（空調）'!$H21*D$4*0.01</f>
        <v>0</v>
      </c>
      <c r="E17" s="145">
        <f>E$3*'GHP削減効果計算書（空調）'!$D21*'GHP削減効果計算書（空調）'!$E21*'GHP削減効果計算書（空調）'!$H21*E$4*0.01</f>
        <v>0</v>
      </c>
      <c r="F17" s="145">
        <f>F$3*'GHP削減効果計算書（空調）'!$D21*'GHP削減効果計算書（空調）'!$E21*'GHP削減効果計算書（空調）'!$H21*F$4*0.01</f>
        <v>0</v>
      </c>
      <c r="G17" s="145">
        <f>G$3*'GHP削減効果計算書（空調）'!$D21*'GHP削減効果計算書（空調）'!$E21*'GHP削減効果計算書（空調）'!$H21*G$4*0.01</f>
        <v>0</v>
      </c>
      <c r="H17" s="145">
        <f>H$3*'GHP削減効果計算書（空調）'!$D21*'GHP削減効果計算書（空調）'!$E21*'GHP削減効果計算書（空調）'!$H21*H$4*0.01</f>
        <v>0</v>
      </c>
      <c r="I17" s="145">
        <f>I$3*'GHP削減効果計算書（空調）'!$D21*'GHP削減効果計算書（空調）'!$E21*'GHP削減効果計算書（空調）'!$H21*I$4*0.01</f>
        <v>0</v>
      </c>
      <c r="J17" s="145">
        <f>J$3*'GHP削減効果計算書（空調）'!$D21*'GHP削減効果計算書（空調）'!$E21*'GHP削減効果計算書（空調）'!$H21*J$4*0.01</f>
        <v>0</v>
      </c>
      <c r="K17" s="145">
        <f>K$3*'GHP削減効果計算書（空調）'!$D21*'GHP削減効果計算書（空調）'!$E21*'GHP削減効果計算書（空調）'!$H21*K$4*0.01</f>
        <v>0</v>
      </c>
      <c r="L17" s="145">
        <f>L$3*'GHP削減効果計算書（空調）'!$D21*'GHP削減効果計算書（空調）'!$E21*'GHP削減効果計算書（空調）'!$H21*L$4*0.01</f>
        <v>0</v>
      </c>
      <c r="M17" s="145">
        <f>M$3*'GHP削減効果計算書（空調）'!$D21*'GHP削減効果計算書（空調）'!$E21*'GHP削減効果計算書（空調）'!$H21*M$4*0.01</f>
        <v>0</v>
      </c>
      <c r="N17" s="145">
        <f>N$3*'GHP削減効果計算書（空調）'!$D21*'GHP削減効果計算書（空調）'!$E21*'GHP削減効果計算書（空調）'!$H21*N$4*0.01</f>
        <v>0</v>
      </c>
      <c r="O17" s="145">
        <f t="shared" si="1"/>
        <v>0</v>
      </c>
      <c r="P17" s="146">
        <f>P$3*'GHP削減効果計算書（空調）'!$D21*'GHP削減効果計算書（空調）'!$E21*'GHP削減効果計算書（空調）'!$K21*P$4*0.01</f>
        <v>0</v>
      </c>
      <c r="Q17" s="146">
        <f>Q$3*'GHP削減効果計算書（空調）'!$D21*'GHP削減効果計算書（空調）'!$E21*'GHP削減効果計算書（空調）'!$K21*Q$4*0.01</f>
        <v>0</v>
      </c>
      <c r="R17" s="146">
        <f>R$3*'GHP削減効果計算書（空調）'!$D21*'GHP削減効果計算書（空調）'!$E21*'GHP削減効果計算書（空調）'!$K21*R$4*0.01</f>
        <v>0</v>
      </c>
      <c r="S17" s="146">
        <f>S$3*'GHP削減効果計算書（空調）'!$D21*'GHP削減効果計算書（空調）'!$E21*'GHP削減効果計算書（空調）'!$K21*S$4*0.01</f>
        <v>0</v>
      </c>
      <c r="T17" s="146">
        <f>T$3*'GHP削減効果計算書（空調）'!$D21*'GHP削減効果計算書（空調）'!$E21*'GHP削減効果計算書（空調）'!$K21*T$4*0.01</f>
        <v>0</v>
      </c>
      <c r="U17" s="146">
        <f>U$3*'GHP削減効果計算書（空調）'!$D21*'GHP削減効果計算書（空調）'!$E21*'GHP削減効果計算書（空調）'!$K21*U$4*0.01</f>
        <v>0</v>
      </c>
      <c r="V17" s="146">
        <f>V$3*'GHP削減効果計算書（空調）'!$D21*'GHP削減効果計算書（空調）'!$E21*'GHP削減効果計算書（空調）'!$K21*V$4*0.01</f>
        <v>0</v>
      </c>
      <c r="W17" s="146">
        <f>W$3*'GHP削減効果計算書（空調）'!$D21*'GHP削減効果計算書（空調）'!$E21*'GHP削減効果計算書（空調）'!$K21*W$4*0.01</f>
        <v>0</v>
      </c>
      <c r="X17" s="146">
        <f>X$3*'GHP削減効果計算書（空調）'!$D21*'GHP削減効果計算書（空調）'!$E21*'GHP削減効果計算書（空調）'!$K21*X$4*0.01</f>
        <v>0</v>
      </c>
      <c r="Y17" s="146">
        <f>Y$3*'GHP削減効果計算書（空調）'!$D21*'GHP削減効果計算書（空調）'!$E21*'GHP削減効果計算書（空調）'!$K21*Y$4*0.01</f>
        <v>0</v>
      </c>
      <c r="Z17" s="146">
        <f>Z$3*'GHP削減効果計算書（空調）'!$D21*'GHP削減効果計算書（空調）'!$E21*'GHP削減効果計算書（空調）'!$K21*Z$4*0.01</f>
        <v>0</v>
      </c>
      <c r="AA17" s="146">
        <f>AA$3*'GHP削減効果計算書（空調）'!$D21*'GHP削減効果計算書（空調）'!$E21*'GHP削減効果計算書（空調）'!$K21*AA$4*0.01</f>
        <v>0</v>
      </c>
      <c r="AB17" s="146">
        <f t="shared" si="2"/>
        <v>0</v>
      </c>
    </row>
    <row r="18" spans="1:28">
      <c r="A18" s="493"/>
      <c r="B18" s="142">
        <f>'GHP削減効果計算書（空調）'!B22</f>
        <v>0</v>
      </c>
      <c r="C18" s="145">
        <f>C$3*'GHP削減効果計算書（空調）'!$D22*'GHP削減効果計算書（空調）'!$E22*'GHP削減効果計算書（空調）'!$H22*C$4*0.01</f>
        <v>0</v>
      </c>
      <c r="D18" s="145">
        <f>D$3*'GHP削減効果計算書（空調）'!$D22*'GHP削減効果計算書（空調）'!$E22*'GHP削減効果計算書（空調）'!$H22*D$4*0.01</f>
        <v>0</v>
      </c>
      <c r="E18" s="145">
        <f>E$3*'GHP削減効果計算書（空調）'!$D22*'GHP削減効果計算書（空調）'!$E22*'GHP削減効果計算書（空調）'!$H22*E$4*0.01</f>
        <v>0</v>
      </c>
      <c r="F18" s="145">
        <f>F$3*'GHP削減効果計算書（空調）'!$D22*'GHP削減効果計算書（空調）'!$E22*'GHP削減効果計算書（空調）'!$H22*F$4*0.01</f>
        <v>0</v>
      </c>
      <c r="G18" s="145">
        <f>G$3*'GHP削減効果計算書（空調）'!$D22*'GHP削減効果計算書（空調）'!$E22*'GHP削減効果計算書（空調）'!$H22*G$4*0.01</f>
        <v>0</v>
      </c>
      <c r="H18" s="145">
        <f>H$3*'GHP削減効果計算書（空調）'!$D22*'GHP削減効果計算書（空調）'!$E22*'GHP削減効果計算書（空調）'!$H22*H$4*0.01</f>
        <v>0</v>
      </c>
      <c r="I18" s="145">
        <f>I$3*'GHP削減効果計算書（空調）'!$D22*'GHP削減効果計算書（空調）'!$E22*'GHP削減効果計算書（空調）'!$H22*I$4*0.01</f>
        <v>0</v>
      </c>
      <c r="J18" s="145">
        <f>J$3*'GHP削減効果計算書（空調）'!$D22*'GHP削減効果計算書（空調）'!$E22*'GHP削減効果計算書（空調）'!$H22*J$4*0.01</f>
        <v>0</v>
      </c>
      <c r="K18" s="145">
        <f>K$3*'GHP削減効果計算書（空調）'!$D22*'GHP削減効果計算書（空調）'!$E22*'GHP削減効果計算書（空調）'!$H22*K$4*0.01</f>
        <v>0</v>
      </c>
      <c r="L18" s="145">
        <f>L$3*'GHP削減効果計算書（空調）'!$D22*'GHP削減効果計算書（空調）'!$E22*'GHP削減効果計算書（空調）'!$H22*L$4*0.01</f>
        <v>0</v>
      </c>
      <c r="M18" s="145">
        <f>M$3*'GHP削減効果計算書（空調）'!$D22*'GHP削減効果計算書（空調）'!$E22*'GHP削減効果計算書（空調）'!$H22*M$4*0.01</f>
        <v>0</v>
      </c>
      <c r="N18" s="145">
        <f>N$3*'GHP削減効果計算書（空調）'!$D22*'GHP削減効果計算書（空調）'!$E22*'GHP削減効果計算書（空調）'!$H22*N$4*0.01</f>
        <v>0</v>
      </c>
      <c r="O18" s="145">
        <f t="shared" si="1"/>
        <v>0</v>
      </c>
      <c r="P18" s="146">
        <f>P$3*'GHP削減効果計算書（空調）'!$D22*'GHP削減効果計算書（空調）'!$E22*'GHP削減効果計算書（空調）'!$K22*P$4*0.01</f>
        <v>0</v>
      </c>
      <c r="Q18" s="146">
        <f>Q$3*'GHP削減効果計算書（空調）'!$D22*'GHP削減効果計算書（空調）'!$E22*'GHP削減効果計算書（空調）'!$K22*Q$4*0.01</f>
        <v>0</v>
      </c>
      <c r="R18" s="146">
        <f>R$3*'GHP削減効果計算書（空調）'!$D22*'GHP削減効果計算書（空調）'!$E22*'GHP削減効果計算書（空調）'!$K22*R$4*0.01</f>
        <v>0</v>
      </c>
      <c r="S18" s="146">
        <f>S$3*'GHP削減効果計算書（空調）'!$D22*'GHP削減効果計算書（空調）'!$E22*'GHP削減効果計算書（空調）'!$K22*S$4*0.01</f>
        <v>0</v>
      </c>
      <c r="T18" s="146">
        <f>T$3*'GHP削減効果計算書（空調）'!$D22*'GHP削減効果計算書（空調）'!$E22*'GHP削減効果計算書（空調）'!$K22*T$4*0.01</f>
        <v>0</v>
      </c>
      <c r="U18" s="146">
        <f>U$3*'GHP削減効果計算書（空調）'!$D22*'GHP削減効果計算書（空調）'!$E22*'GHP削減効果計算書（空調）'!$K22*U$4*0.01</f>
        <v>0</v>
      </c>
      <c r="V18" s="146">
        <f>V$3*'GHP削減効果計算書（空調）'!$D22*'GHP削減効果計算書（空調）'!$E22*'GHP削減効果計算書（空調）'!$K22*V$4*0.01</f>
        <v>0</v>
      </c>
      <c r="W18" s="146">
        <f>W$3*'GHP削減効果計算書（空調）'!$D22*'GHP削減効果計算書（空調）'!$E22*'GHP削減効果計算書（空調）'!$K22*W$4*0.01</f>
        <v>0</v>
      </c>
      <c r="X18" s="146">
        <f>X$3*'GHP削減効果計算書（空調）'!$D22*'GHP削減効果計算書（空調）'!$E22*'GHP削減効果計算書（空調）'!$K22*X$4*0.01</f>
        <v>0</v>
      </c>
      <c r="Y18" s="146">
        <f>Y$3*'GHP削減効果計算書（空調）'!$D22*'GHP削減効果計算書（空調）'!$E22*'GHP削減効果計算書（空調）'!$K22*Y$4*0.01</f>
        <v>0</v>
      </c>
      <c r="Z18" s="146">
        <f>Z$3*'GHP削減効果計算書（空調）'!$D22*'GHP削減効果計算書（空調）'!$E22*'GHP削減効果計算書（空調）'!$K22*Z$4*0.01</f>
        <v>0</v>
      </c>
      <c r="AA18" s="146">
        <f>AA$3*'GHP削減効果計算書（空調）'!$D22*'GHP削減効果計算書（空調）'!$E22*'GHP削減効果計算書（空調）'!$K22*AA$4*0.01</f>
        <v>0</v>
      </c>
      <c r="AB18" s="146">
        <f t="shared" si="2"/>
        <v>0</v>
      </c>
    </row>
    <row r="19" spans="1:28">
      <c r="A19" s="493"/>
      <c r="B19" s="142">
        <f>'GHP削減効果計算書（空調）'!B23</f>
        <v>0</v>
      </c>
      <c r="C19" s="145">
        <f>C$3*'GHP削減効果計算書（空調）'!$D23*'GHP削減効果計算書（空調）'!$E23*'GHP削減効果計算書（空調）'!$H23*C$4*0.01</f>
        <v>0</v>
      </c>
      <c r="D19" s="145">
        <f>D$3*'GHP削減効果計算書（空調）'!$D23*'GHP削減効果計算書（空調）'!$E23*'GHP削減効果計算書（空調）'!$H23*D$4*0.01</f>
        <v>0</v>
      </c>
      <c r="E19" s="145">
        <f>E$3*'GHP削減効果計算書（空調）'!$D23*'GHP削減効果計算書（空調）'!$E23*'GHP削減効果計算書（空調）'!$H23*E$4*0.01</f>
        <v>0</v>
      </c>
      <c r="F19" s="145">
        <f>F$3*'GHP削減効果計算書（空調）'!$D23*'GHP削減効果計算書（空調）'!$E23*'GHP削減効果計算書（空調）'!$H23*F$4*0.01</f>
        <v>0</v>
      </c>
      <c r="G19" s="145">
        <f>G$3*'GHP削減効果計算書（空調）'!$D23*'GHP削減効果計算書（空調）'!$E23*'GHP削減効果計算書（空調）'!$H23*G$4*0.01</f>
        <v>0</v>
      </c>
      <c r="H19" s="145">
        <f>H$3*'GHP削減効果計算書（空調）'!$D23*'GHP削減効果計算書（空調）'!$E23*'GHP削減効果計算書（空調）'!$H23*H$4*0.01</f>
        <v>0</v>
      </c>
      <c r="I19" s="145">
        <f>I$3*'GHP削減効果計算書（空調）'!$D23*'GHP削減効果計算書（空調）'!$E23*'GHP削減効果計算書（空調）'!$H23*I$4*0.01</f>
        <v>0</v>
      </c>
      <c r="J19" s="145">
        <f>J$3*'GHP削減効果計算書（空調）'!$D23*'GHP削減効果計算書（空調）'!$E23*'GHP削減効果計算書（空調）'!$H23*J$4*0.01</f>
        <v>0</v>
      </c>
      <c r="K19" s="145">
        <f>K$3*'GHP削減効果計算書（空調）'!$D23*'GHP削減効果計算書（空調）'!$E23*'GHP削減効果計算書（空調）'!$H23*K$4*0.01</f>
        <v>0</v>
      </c>
      <c r="L19" s="145">
        <f>L$3*'GHP削減効果計算書（空調）'!$D23*'GHP削減効果計算書（空調）'!$E23*'GHP削減効果計算書（空調）'!$H23*L$4*0.01</f>
        <v>0</v>
      </c>
      <c r="M19" s="145">
        <f>M$3*'GHP削減効果計算書（空調）'!$D23*'GHP削減効果計算書（空調）'!$E23*'GHP削減効果計算書（空調）'!$H23*M$4*0.01</f>
        <v>0</v>
      </c>
      <c r="N19" s="145">
        <f>N$3*'GHP削減効果計算書（空調）'!$D23*'GHP削減効果計算書（空調）'!$E23*'GHP削減効果計算書（空調）'!$H23*N$4*0.01</f>
        <v>0</v>
      </c>
      <c r="O19" s="145">
        <f t="shared" si="1"/>
        <v>0</v>
      </c>
      <c r="P19" s="146">
        <f>P$3*'GHP削減効果計算書（空調）'!$D23*'GHP削減効果計算書（空調）'!$E23*'GHP削減効果計算書（空調）'!$K23*P$4*0.01</f>
        <v>0</v>
      </c>
      <c r="Q19" s="146">
        <f>Q$3*'GHP削減効果計算書（空調）'!$D23*'GHP削減効果計算書（空調）'!$E23*'GHP削減効果計算書（空調）'!$K23*Q$4*0.01</f>
        <v>0</v>
      </c>
      <c r="R19" s="146">
        <f>R$3*'GHP削減効果計算書（空調）'!$D23*'GHP削減効果計算書（空調）'!$E23*'GHP削減効果計算書（空調）'!$K23*R$4*0.01</f>
        <v>0</v>
      </c>
      <c r="S19" s="146">
        <f>S$3*'GHP削減効果計算書（空調）'!$D23*'GHP削減効果計算書（空調）'!$E23*'GHP削減効果計算書（空調）'!$K23*S$4*0.01</f>
        <v>0</v>
      </c>
      <c r="T19" s="146">
        <f>T$3*'GHP削減効果計算書（空調）'!$D23*'GHP削減効果計算書（空調）'!$E23*'GHP削減効果計算書（空調）'!$K23*T$4*0.01</f>
        <v>0</v>
      </c>
      <c r="U19" s="146">
        <f>U$3*'GHP削減効果計算書（空調）'!$D23*'GHP削減効果計算書（空調）'!$E23*'GHP削減効果計算書（空調）'!$K23*U$4*0.01</f>
        <v>0</v>
      </c>
      <c r="V19" s="146">
        <f>V$3*'GHP削減効果計算書（空調）'!$D23*'GHP削減効果計算書（空調）'!$E23*'GHP削減効果計算書（空調）'!$K23*V$4*0.01</f>
        <v>0</v>
      </c>
      <c r="W19" s="146">
        <f>W$3*'GHP削減効果計算書（空調）'!$D23*'GHP削減効果計算書（空調）'!$E23*'GHP削減効果計算書（空調）'!$K23*W$4*0.01</f>
        <v>0</v>
      </c>
      <c r="X19" s="146">
        <f>X$3*'GHP削減効果計算書（空調）'!$D23*'GHP削減効果計算書（空調）'!$E23*'GHP削減効果計算書（空調）'!$K23*X$4*0.01</f>
        <v>0</v>
      </c>
      <c r="Y19" s="146">
        <f>Y$3*'GHP削減効果計算書（空調）'!$D23*'GHP削減効果計算書（空調）'!$E23*'GHP削減効果計算書（空調）'!$K23*Y$4*0.01</f>
        <v>0</v>
      </c>
      <c r="Z19" s="146">
        <f>Z$3*'GHP削減効果計算書（空調）'!$D23*'GHP削減効果計算書（空調）'!$E23*'GHP削減効果計算書（空調）'!$K23*Z$4*0.01</f>
        <v>0</v>
      </c>
      <c r="AA19" s="146">
        <f>AA$3*'GHP削減効果計算書（空調）'!$D23*'GHP削減効果計算書（空調）'!$E23*'GHP削減効果計算書（空調）'!$K23*AA$4*0.01</f>
        <v>0</v>
      </c>
      <c r="AB19" s="146">
        <f t="shared" si="2"/>
        <v>0</v>
      </c>
    </row>
    <row r="20" spans="1:28">
      <c r="A20" s="493"/>
      <c r="B20" s="142">
        <f>'GHP削減効果計算書（空調）'!B24</f>
        <v>0</v>
      </c>
      <c r="C20" s="145">
        <f>C$3*'GHP削減効果計算書（空調）'!$D24*'GHP削減効果計算書（空調）'!$E24*'GHP削減効果計算書（空調）'!$H24*C$4*0.01</f>
        <v>0</v>
      </c>
      <c r="D20" s="145">
        <f>D$3*'GHP削減効果計算書（空調）'!$D24*'GHP削減効果計算書（空調）'!$E24*'GHP削減効果計算書（空調）'!$H24*D$4*0.01</f>
        <v>0</v>
      </c>
      <c r="E20" s="145">
        <f>E$3*'GHP削減効果計算書（空調）'!$D24*'GHP削減効果計算書（空調）'!$E24*'GHP削減効果計算書（空調）'!$H24*E$4*0.01</f>
        <v>0</v>
      </c>
      <c r="F20" s="145">
        <f>F$3*'GHP削減効果計算書（空調）'!$D24*'GHP削減効果計算書（空調）'!$E24*'GHP削減効果計算書（空調）'!$H24*F$4*0.01</f>
        <v>0</v>
      </c>
      <c r="G20" s="145">
        <f>G$3*'GHP削減効果計算書（空調）'!$D24*'GHP削減効果計算書（空調）'!$E24*'GHP削減効果計算書（空調）'!$H24*G$4*0.01</f>
        <v>0</v>
      </c>
      <c r="H20" s="145">
        <f>H$3*'GHP削減効果計算書（空調）'!$D24*'GHP削減効果計算書（空調）'!$E24*'GHP削減効果計算書（空調）'!$H24*H$4*0.01</f>
        <v>0</v>
      </c>
      <c r="I20" s="145">
        <f>I$3*'GHP削減効果計算書（空調）'!$D24*'GHP削減効果計算書（空調）'!$E24*'GHP削減効果計算書（空調）'!$H24*I$4*0.01</f>
        <v>0</v>
      </c>
      <c r="J20" s="145">
        <f>J$3*'GHP削減効果計算書（空調）'!$D24*'GHP削減効果計算書（空調）'!$E24*'GHP削減効果計算書（空調）'!$H24*J$4*0.01</f>
        <v>0</v>
      </c>
      <c r="K20" s="145">
        <f>K$3*'GHP削減効果計算書（空調）'!$D24*'GHP削減効果計算書（空調）'!$E24*'GHP削減効果計算書（空調）'!$H24*K$4*0.01</f>
        <v>0</v>
      </c>
      <c r="L20" s="145">
        <f>L$3*'GHP削減効果計算書（空調）'!$D24*'GHP削減効果計算書（空調）'!$E24*'GHP削減効果計算書（空調）'!$H24*L$4*0.01</f>
        <v>0</v>
      </c>
      <c r="M20" s="145">
        <f>M$3*'GHP削減効果計算書（空調）'!$D24*'GHP削減効果計算書（空調）'!$E24*'GHP削減効果計算書（空調）'!$H24*M$4*0.01</f>
        <v>0</v>
      </c>
      <c r="N20" s="145">
        <f>N$3*'GHP削減効果計算書（空調）'!$D24*'GHP削減効果計算書（空調）'!$E24*'GHP削減効果計算書（空調）'!$H24*N$4*0.01</f>
        <v>0</v>
      </c>
      <c r="O20" s="145">
        <f t="shared" si="1"/>
        <v>0</v>
      </c>
      <c r="P20" s="146">
        <f>P$3*'GHP削減効果計算書（空調）'!$D24*'GHP削減効果計算書（空調）'!$E24*'GHP削減効果計算書（空調）'!$K24*P$4*0.01</f>
        <v>0</v>
      </c>
      <c r="Q20" s="146">
        <f>Q$3*'GHP削減効果計算書（空調）'!$D24*'GHP削減効果計算書（空調）'!$E24*'GHP削減効果計算書（空調）'!$K24*Q$4*0.01</f>
        <v>0</v>
      </c>
      <c r="R20" s="146">
        <f>R$3*'GHP削減効果計算書（空調）'!$D24*'GHP削減効果計算書（空調）'!$E24*'GHP削減効果計算書（空調）'!$K24*R$4*0.01</f>
        <v>0</v>
      </c>
      <c r="S20" s="146">
        <f>S$3*'GHP削減効果計算書（空調）'!$D24*'GHP削減効果計算書（空調）'!$E24*'GHP削減効果計算書（空調）'!$K24*S$4*0.01</f>
        <v>0</v>
      </c>
      <c r="T20" s="146">
        <f>T$3*'GHP削減効果計算書（空調）'!$D24*'GHP削減効果計算書（空調）'!$E24*'GHP削減効果計算書（空調）'!$K24*T$4*0.01</f>
        <v>0</v>
      </c>
      <c r="U20" s="146">
        <f>U$3*'GHP削減効果計算書（空調）'!$D24*'GHP削減効果計算書（空調）'!$E24*'GHP削減効果計算書（空調）'!$K24*U$4*0.01</f>
        <v>0</v>
      </c>
      <c r="V20" s="146">
        <f>V$3*'GHP削減効果計算書（空調）'!$D24*'GHP削減効果計算書（空調）'!$E24*'GHP削減効果計算書（空調）'!$K24*V$4*0.01</f>
        <v>0</v>
      </c>
      <c r="W20" s="146">
        <f>W$3*'GHP削減効果計算書（空調）'!$D24*'GHP削減効果計算書（空調）'!$E24*'GHP削減効果計算書（空調）'!$K24*W$4*0.01</f>
        <v>0</v>
      </c>
      <c r="X20" s="146">
        <f>X$3*'GHP削減効果計算書（空調）'!$D24*'GHP削減効果計算書（空調）'!$E24*'GHP削減効果計算書（空調）'!$K24*X$4*0.01</f>
        <v>0</v>
      </c>
      <c r="Y20" s="146">
        <f>Y$3*'GHP削減効果計算書（空調）'!$D24*'GHP削減効果計算書（空調）'!$E24*'GHP削減効果計算書（空調）'!$K24*Y$4*0.01</f>
        <v>0</v>
      </c>
      <c r="Z20" s="146">
        <f>Z$3*'GHP削減効果計算書（空調）'!$D24*'GHP削減効果計算書（空調）'!$E24*'GHP削減効果計算書（空調）'!$K24*Z$4*0.01</f>
        <v>0</v>
      </c>
      <c r="AA20" s="146">
        <f>AA$3*'GHP削減効果計算書（空調）'!$D24*'GHP削減効果計算書（空調）'!$E24*'GHP削減効果計算書（空調）'!$K24*AA$4*0.01</f>
        <v>0</v>
      </c>
      <c r="AB20" s="146">
        <f t="shared" si="2"/>
        <v>0</v>
      </c>
    </row>
    <row r="21" spans="1:28">
      <c r="A21" s="493"/>
      <c r="B21" s="142">
        <f>'GHP削減効果計算書（空調）'!B25</f>
        <v>0</v>
      </c>
      <c r="C21" s="145">
        <f>C$3*'GHP削減効果計算書（空調）'!$D25*'GHP削減効果計算書（空調）'!$E25*'GHP削減効果計算書（空調）'!$H25*C$4*0.01</f>
        <v>0</v>
      </c>
      <c r="D21" s="145">
        <f>D$3*'GHP削減効果計算書（空調）'!$D25*'GHP削減効果計算書（空調）'!$E25*'GHP削減効果計算書（空調）'!$H25*D$4*0.01</f>
        <v>0</v>
      </c>
      <c r="E21" s="145">
        <f>E$3*'GHP削減効果計算書（空調）'!$D25*'GHP削減効果計算書（空調）'!$E25*'GHP削減効果計算書（空調）'!$H25*E$4*0.01</f>
        <v>0</v>
      </c>
      <c r="F21" s="145">
        <f>F$3*'GHP削減効果計算書（空調）'!$D25*'GHP削減効果計算書（空調）'!$E25*'GHP削減効果計算書（空調）'!$H25*F$4*0.01</f>
        <v>0</v>
      </c>
      <c r="G21" s="145">
        <f>G$3*'GHP削減効果計算書（空調）'!$D25*'GHP削減効果計算書（空調）'!$E25*'GHP削減効果計算書（空調）'!$H25*G$4*0.01</f>
        <v>0</v>
      </c>
      <c r="H21" s="145">
        <f>H$3*'GHP削減効果計算書（空調）'!$D25*'GHP削減効果計算書（空調）'!$E25*'GHP削減効果計算書（空調）'!$H25*H$4*0.01</f>
        <v>0</v>
      </c>
      <c r="I21" s="145">
        <f>I$3*'GHP削減効果計算書（空調）'!$D25*'GHP削減効果計算書（空調）'!$E25*'GHP削減効果計算書（空調）'!$H25*I$4*0.01</f>
        <v>0</v>
      </c>
      <c r="J21" s="145">
        <f>J$3*'GHP削減効果計算書（空調）'!$D25*'GHP削減効果計算書（空調）'!$E25*'GHP削減効果計算書（空調）'!$H25*J$4*0.01</f>
        <v>0</v>
      </c>
      <c r="K21" s="145">
        <f>K$3*'GHP削減効果計算書（空調）'!$D25*'GHP削減効果計算書（空調）'!$E25*'GHP削減効果計算書（空調）'!$H25*K$4*0.01</f>
        <v>0</v>
      </c>
      <c r="L21" s="145">
        <f>L$3*'GHP削減効果計算書（空調）'!$D25*'GHP削減効果計算書（空調）'!$E25*'GHP削減効果計算書（空調）'!$H25*L$4*0.01</f>
        <v>0</v>
      </c>
      <c r="M21" s="145">
        <f>M$3*'GHP削減効果計算書（空調）'!$D25*'GHP削減効果計算書（空調）'!$E25*'GHP削減効果計算書（空調）'!$H25*M$4*0.01</f>
        <v>0</v>
      </c>
      <c r="N21" s="145">
        <f>N$3*'GHP削減効果計算書（空調）'!$D25*'GHP削減効果計算書（空調）'!$E25*'GHP削減効果計算書（空調）'!$H25*N$4*0.01</f>
        <v>0</v>
      </c>
      <c r="O21" s="145">
        <f t="shared" si="1"/>
        <v>0</v>
      </c>
      <c r="P21" s="146">
        <f>P$3*'GHP削減効果計算書（空調）'!$D25*'GHP削減効果計算書（空調）'!$E25*'GHP削減効果計算書（空調）'!$K25*P$4*0.01</f>
        <v>0</v>
      </c>
      <c r="Q21" s="146">
        <f>Q$3*'GHP削減効果計算書（空調）'!$D25*'GHP削減効果計算書（空調）'!$E25*'GHP削減効果計算書（空調）'!$K25*Q$4*0.01</f>
        <v>0</v>
      </c>
      <c r="R21" s="146">
        <f>R$3*'GHP削減効果計算書（空調）'!$D25*'GHP削減効果計算書（空調）'!$E25*'GHP削減効果計算書（空調）'!$K25*R$4*0.01</f>
        <v>0</v>
      </c>
      <c r="S21" s="146">
        <f>S$3*'GHP削減効果計算書（空調）'!$D25*'GHP削減効果計算書（空調）'!$E25*'GHP削減効果計算書（空調）'!$K25*S$4*0.01</f>
        <v>0</v>
      </c>
      <c r="T21" s="146">
        <f>T$3*'GHP削減効果計算書（空調）'!$D25*'GHP削減効果計算書（空調）'!$E25*'GHP削減効果計算書（空調）'!$K25*T$4*0.01</f>
        <v>0</v>
      </c>
      <c r="U21" s="146">
        <f>U$3*'GHP削減効果計算書（空調）'!$D25*'GHP削減効果計算書（空調）'!$E25*'GHP削減効果計算書（空調）'!$K25*U$4*0.01</f>
        <v>0</v>
      </c>
      <c r="V21" s="146">
        <f>V$3*'GHP削減効果計算書（空調）'!$D25*'GHP削減効果計算書（空調）'!$E25*'GHP削減効果計算書（空調）'!$K25*V$4*0.01</f>
        <v>0</v>
      </c>
      <c r="W21" s="146">
        <f>W$3*'GHP削減効果計算書（空調）'!$D25*'GHP削減効果計算書（空調）'!$E25*'GHP削減効果計算書（空調）'!$K25*W$4*0.01</f>
        <v>0</v>
      </c>
      <c r="X21" s="146">
        <f>X$3*'GHP削減効果計算書（空調）'!$D25*'GHP削減効果計算書（空調）'!$E25*'GHP削減効果計算書（空調）'!$K25*X$4*0.01</f>
        <v>0</v>
      </c>
      <c r="Y21" s="146">
        <f>Y$3*'GHP削減効果計算書（空調）'!$D25*'GHP削減効果計算書（空調）'!$E25*'GHP削減効果計算書（空調）'!$K25*Y$4*0.01</f>
        <v>0</v>
      </c>
      <c r="Z21" s="146">
        <f>Z$3*'GHP削減効果計算書（空調）'!$D25*'GHP削減効果計算書（空調）'!$E25*'GHP削減効果計算書（空調）'!$K25*Z$4*0.01</f>
        <v>0</v>
      </c>
      <c r="AA21" s="146">
        <f>AA$3*'GHP削減効果計算書（空調）'!$D25*'GHP削減効果計算書（空調）'!$E25*'GHP削減効果計算書（空調）'!$K25*AA$4*0.01</f>
        <v>0</v>
      </c>
      <c r="AB21" s="146">
        <f t="shared" si="2"/>
        <v>0</v>
      </c>
    </row>
    <row r="22" spans="1:28">
      <c r="A22" s="493"/>
      <c r="B22" s="142">
        <f>'GHP削減効果計算書（空調）'!B26</f>
        <v>0</v>
      </c>
      <c r="C22" s="145">
        <f>C$3*'GHP削減効果計算書（空調）'!$D26*'GHP削減効果計算書（空調）'!$E26*'GHP削減効果計算書（空調）'!$H26*C$4*0.01</f>
        <v>0</v>
      </c>
      <c r="D22" s="145">
        <f>D$3*'GHP削減効果計算書（空調）'!$D26*'GHP削減効果計算書（空調）'!$E26*'GHP削減効果計算書（空調）'!$H26*D$4*0.01</f>
        <v>0</v>
      </c>
      <c r="E22" s="145">
        <f>E$3*'GHP削減効果計算書（空調）'!$D26*'GHP削減効果計算書（空調）'!$E26*'GHP削減効果計算書（空調）'!$H26*E$4*0.01</f>
        <v>0</v>
      </c>
      <c r="F22" s="145">
        <f>F$3*'GHP削減効果計算書（空調）'!$D26*'GHP削減効果計算書（空調）'!$E26*'GHP削減効果計算書（空調）'!$H26*F$4*0.01</f>
        <v>0</v>
      </c>
      <c r="G22" s="145">
        <f>G$3*'GHP削減効果計算書（空調）'!$D26*'GHP削減効果計算書（空調）'!$E26*'GHP削減効果計算書（空調）'!$H26*G$4*0.01</f>
        <v>0</v>
      </c>
      <c r="H22" s="145">
        <f>H$3*'GHP削減効果計算書（空調）'!$D26*'GHP削減効果計算書（空調）'!$E26*'GHP削減効果計算書（空調）'!$H26*H$4*0.01</f>
        <v>0</v>
      </c>
      <c r="I22" s="145">
        <f>I$3*'GHP削減効果計算書（空調）'!$D26*'GHP削減効果計算書（空調）'!$E26*'GHP削減効果計算書（空調）'!$H26*I$4*0.01</f>
        <v>0</v>
      </c>
      <c r="J22" s="145">
        <f>J$3*'GHP削減効果計算書（空調）'!$D26*'GHP削減効果計算書（空調）'!$E26*'GHP削減効果計算書（空調）'!$H26*J$4*0.01</f>
        <v>0</v>
      </c>
      <c r="K22" s="145">
        <f>K$3*'GHP削減効果計算書（空調）'!$D26*'GHP削減効果計算書（空調）'!$E26*'GHP削減効果計算書（空調）'!$H26*K$4*0.01</f>
        <v>0</v>
      </c>
      <c r="L22" s="145">
        <f>L$3*'GHP削減効果計算書（空調）'!$D26*'GHP削減効果計算書（空調）'!$E26*'GHP削減効果計算書（空調）'!$H26*L$4*0.01</f>
        <v>0</v>
      </c>
      <c r="M22" s="145">
        <f>M$3*'GHP削減効果計算書（空調）'!$D26*'GHP削減効果計算書（空調）'!$E26*'GHP削減効果計算書（空調）'!$H26*M$4*0.01</f>
        <v>0</v>
      </c>
      <c r="N22" s="145">
        <f>N$3*'GHP削減効果計算書（空調）'!$D26*'GHP削減効果計算書（空調）'!$E26*'GHP削減効果計算書（空調）'!$H26*N$4*0.01</f>
        <v>0</v>
      </c>
      <c r="O22" s="145">
        <f t="shared" si="1"/>
        <v>0</v>
      </c>
      <c r="P22" s="146">
        <f>P$3*'GHP削減効果計算書（空調）'!$D26*'GHP削減効果計算書（空調）'!$E26*'GHP削減効果計算書（空調）'!$K26*P$4*0.01</f>
        <v>0</v>
      </c>
      <c r="Q22" s="146">
        <f>Q$3*'GHP削減効果計算書（空調）'!$D26*'GHP削減効果計算書（空調）'!$E26*'GHP削減効果計算書（空調）'!$K26*Q$4*0.01</f>
        <v>0</v>
      </c>
      <c r="R22" s="146">
        <f>R$3*'GHP削減効果計算書（空調）'!$D26*'GHP削減効果計算書（空調）'!$E26*'GHP削減効果計算書（空調）'!$K26*R$4*0.01</f>
        <v>0</v>
      </c>
      <c r="S22" s="146">
        <f>S$3*'GHP削減効果計算書（空調）'!$D26*'GHP削減効果計算書（空調）'!$E26*'GHP削減効果計算書（空調）'!$K26*S$4*0.01</f>
        <v>0</v>
      </c>
      <c r="T22" s="146">
        <f>T$3*'GHP削減効果計算書（空調）'!$D26*'GHP削減効果計算書（空調）'!$E26*'GHP削減効果計算書（空調）'!$K26*T$4*0.01</f>
        <v>0</v>
      </c>
      <c r="U22" s="146">
        <f>U$3*'GHP削減効果計算書（空調）'!$D26*'GHP削減効果計算書（空調）'!$E26*'GHP削減効果計算書（空調）'!$K26*U$4*0.01</f>
        <v>0</v>
      </c>
      <c r="V22" s="146">
        <f>V$3*'GHP削減効果計算書（空調）'!$D26*'GHP削減効果計算書（空調）'!$E26*'GHP削減効果計算書（空調）'!$K26*V$4*0.01</f>
        <v>0</v>
      </c>
      <c r="W22" s="146">
        <f>W$3*'GHP削減効果計算書（空調）'!$D26*'GHP削減効果計算書（空調）'!$E26*'GHP削減効果計算書（空調）'!$K26*W$4*0.01</f>
        <v>0</v>
      </c>
      <c r="X22" s="146">
        <f>X$3*'GHP削減効果計算書（空調）'!$D26*'GHP削減効果計算書（空調）'!$E26*'GHP削減効果計算書（空調）'!$K26*X$4*0.01</f>
        <v>0</v>
      </c>
      <c r="Y22" s="146">
        <f>Y$3*'GHP削減効果計算書（空調）'!$D26*'GHP削減効果計算書（空調）'!$E26*'GHP削減効果計算書（空調）'!$K26*Y$4*0.01</f>
        <v>0</v>
      </c>
      <c r="Z22" s="146">
        <f>Z$3*'GHP削減効果計算書（空調）'!$D26*'GHP削減効果計算書（空調）'!$E26*'GHP削減効果計算書（空調）'!$K26*Z$4*0.01</f>
        <v>0</v>
      </c>
      <c r="AA22" s="146">
        <f>AA$3*'GHP削減効果計算書（空調）'!$D26*'GHP削減効果計算書（空調）'!$E26*'GHP削減効果計算書（空調）'!$K26*AA$4*0.01</f>
        <v>0</v>
      </c>
      <c r="AB22" s="146">
        <f t="shared" si="2"/>
        <v>0</v>
      </c>
    </row>
    <row r="23" spans="1:28">
      <c r="A23" s="493"/>
      <c r="B23" s="142">
        <f>'GHP削減効果計算書（空調）'!B27</f>
        <v>0</v>
      </c>
      <c r="C23" s="145">
        <f>C$3*'GHP削減効果計算書（空調）'!$D27*'GHP削減効果計算書（空調）'!$E27*'GHP削減効果計算書（空調）'!$H27*C$4*0.01</f>
        <v>0</v>
      </c>
      <c r="D23" s="145">
        <f>D$3*'GHP削減効果計算書（空調）'!$D27*'GHP削減効果計算書（空調）'!$E27*'GHP削減効果計算書（空調）'!$H27*D$4*0.01</f>
        <v>0</v>
      </c>
      <c r="E23" s="145">
        <f>E$3*'GHP削減効果計算書（空調）'!$D27*'GHP削減効果計算書（空調）'!$E27*'GHP削減効果計算書（空調）'!$H27*E$4*0.01</f>
        <v>0</v>
      </c>
      <c r="F23" s="145">
        <f>F$3*'GHP削減効果計算書（空調）'!$D27*'GHP削減効果計算書（空調）'!$E27*'GHP削減効果計算書（空調）'!$H27*F$4*0.01</f>
        <v>0</v>
      </c>
      <c r="G23" s="145">
        <f>G$3*'GHP削減効果計算書（空調）'!$D27*'GHP削減効果計算書（空調）'!$E27*'GHP削減効果計算書（空調）'!$H27*G$4*0.01</f>
        <v>0</v>
      </c>
      <c r="H23" s="145">
        <f>H$3*'GHP削減効果計算書（空調）'!$D27*'GHP削減効果計算書（空調）'!$E27*'GHP削減効果計算書（空調）'!$H27*H$4*0.01</f>
        <v>0</v>
      </c>
      <c r="I23" s="145">
        <f>I$3*'GHP削減効果計算書（空調）'!$D27*'GHP削減効果計算書（空調）'!$E27*'GHP削減効果計算書（空調）'!$H27*I$4*0.01</f>
        <v>0</v>
      </c>
      <c r="J23" s="145">
        <f>J$3*'GHP削減効果計算書（空調）'!$D27*'GHP削減効果計算書（空調）'!$E27*'GHP削減効果計算書（空調）'!$H27*J$4*0.01</f>
        <v>0</v>
      </c>
      <c r="K23" s="145">
        <f>K$3*'GHP削減効果計算書（空調）'!$D27*'GHP削減効果計算書（空調）'!$E27*'GHP削減効果計算書（空調）'!$H27*K$4*0.01</f>
        <v>0</v>
      </c>
      <c r="L23" s="145">
        <f>L$3*'GHP削減効果計算書（空調）'!$D27*'GHP削減効果計算書（空調）'!$E27*'GHP削減効果計算書（空調）'!$H27*L$4*0.01</f>
        <v>0</v>
      </c>
      <c r="M23" s="145">
        <f>M$3*'GHP削減効果計算書（空調）'!$D27*'GHP削減効果計算書（空調）'!$E27*'GHP削減効果計算書（空調）'!$H27*M$4*0.01</f>
        <v>0</v>
      </c>
      <c r="N23" s="145">
        <f>N$3*'GHP削減効果計算書（空調）'!$D27*'GHP削減効果計算書（空調）'!$E27*'GHP削減効果計算書（空調）'!$H27*N$4*0.01</f>
        <v>0</v>
      </c>
      <c r="O23" s="145">
        <f t="shared" si="1"/>
        <v>0</v>
      </c>
      <c r="P23" s="146">
        <f>P$3*'GHP削減効果計算書（空調）'!$D27*'GHP削減効果計算書（空調）'!$E27*'GHP削減効果計算書（空調）'!$K27*P$4*0.01</f>
        <v>0</v>
      </c>
      <c r="Q23" s="146">
        <f>Q$3*'GHP削減効果計算書（空調）'!$D27*'GHP削減効果計算書（空調）'!$E27*'GHP削減効果計算書（空調）'!$K27*Q$4*0.01</f>
        <v>0</v>
      </c>
      <c r="R23" s="146">
        <f>R$3*'GHP削減効果計算書（空調）'!$D27*'GHP削減効果計算書（空調）'!$E27*'GHP削減効果計算書（空調）'!$K27*R$4*0.01</f>
        <v>0</v>
      </c>
      <c r="S23" s="146">
        <f>S$3*'GHP削減効果計算書（空調）'!$D27*'GHP削減効果計算書（空調）'!$E27*'GHP削減効果計算書（空調）'!$K27*S$4*0.01</f>
        <v>0</v>
      </c>
      <c r="T23" s="146">
        <f>T$3*'GHP削減効果計算書（空調）'!$D27*'GHP削減効果計算書（空調）'!$E27*'GHP削減効果計算書（空調）'!$K27*T$4*0.01</f>
        <v>0</v>
      </c>
      <c r="U23" s="146">
        <f>U$3*'GHP削減効果計算書（空調）'!$D27*'GHP削減効果計算書（空調）'!$E27*'GHP削減効果計算書（空調）'!$K27*U$4*0.01</f>
        <v>0</v>
      </c>
      <c r="V23" s="146">
        <f>V$3*'GHP削減効果計算書（空調）'!$D27*'GHP削減効果計算書（空調）'!$E27*'GHP削減効果計算書（空調）'!$K27*V$4*0.01</f>
        <v>0</v>
      </c>
      <c r="W23" s="146">
        <f>W$3*'GHP削減効果計算書（空調）'!$D27*'GHP削減効果計算書（空調）'!$E27*'GHP削減効果計算書（空調）'!$K27*W$4*0.01</f>
        <v>0</v>
      </c>
      <c r="X23" s="146">
        <f>X$3*'GHP削減効果計算書（空調）'!$D27*'GHP削減効果計算書（空調）'!$E27*'GHP削減効果計算書（空調）'!$K27*X$4*0.01</f>
        <v>0</v>
      </c>
      <c r="Y23" s="146">
        <f>Y$3*'GHP削減効果計算書（空調）'!$D27*'GHP削減効果計算書（空調）'!$E27*'GHP削減効果計算書（空調）'!$K27*Y$4*0.01</f>
        <v>0</v>
      </c>
      <c r="Z23" s="146">
        <f>Z$3*'GHP削減効果計算書（空調）'!$D27*'GHP削減効果計算書（空調）'!$E27*'GHP削減効果計算書（空調）'!$K27*Z$4*0.01</f>
        <v>0</v>
      </c>
      <c r="AA23" s="146">
        <f>AA$3*'GHP削減効果計算書（空調）'!$D27*'GHP削減効果計算書（空調）'!$E27*'GHP削減効果計算書（空調）'!$K27*AA$4*0.01</f>
        <v>0</v>
      </c>
      <c r="AB23" s="146">
        <f t="shared" si="2"/>
        <v>0</v>
      </c>
    </row>
    <row r="24" spans="1:28">
      <c r="A24" s="493"/>
      <c r="B24" s="142">
        <f>'GHP削減効果計算書（空調）'!B28</f>
        <v>0</v>
      </c>
      <c r="C24" s="145">
        <f>C$3*'GHP削減効果計算書（空調）'!$D28*'GHP削減効果計算書（空調）'!$E28*'GHP削減効果計算書（空調）'!$H28*C$4*0.01</f>
        <v>0</v>
      </c>
      <c r="D24" s="145">
        <f>D$3*'GHP削減効果計算書（空調）'!$D28*'GHP削減効果計算書（空調）'!$E28*'GHP削減効果計算書（空調）'!$H28*D$4*0.01</f>
        <v>0</v>
      </c>
      <c r="E24" s="145">
        <f>E$3*'GHP削減効果計算書（空調）'!$D28*'GHP削減効果計算書（空調）'!$E28*'GHP削減効果計算書（空調）'!$H28*E$4*0.01</f>
        <v>0</v>
      </c>
      <c r="F24" s="145">
        <f>F$3*'GHP削減効果計算書（空調）'!$D28*'GHP削減効果計算書（空調）'!$E28*'GHP削減効果計算書（空調）'!$H28*F$4*0.01</f>
        <v>0</v>
      </c>
      <c r="G24" s="145">
        <f>G$3*'GHP削減効果計算書（空調）'!$D28*'GHP削減効果計算書（空調）'!$E28*'GHP削減効果計算書（空調）'!$H28*G$4*0.01</f>
        <v>0</v>
      </c>
      <c r="H24" s="145">
        <f>H$3*'GHP削減効果計算書（空調）'!$D28*'GHP削減効果計算書（空調）'!$E28*'GHP削減効果計算書（空調）'!$H28*H$4*0.01</f>
        <v>0</v>
      </c>
      <c r="I24" s="145">
        <f>I$3*'GHP削減効果計算書（空調）'!$D28*'GHP削減効果計算書（空調）'!$E28*'GHP削減効果計算書（空調）'!$H28*I$4*0.01</f>
        <v>0</v>
      </c>
      <c r="J24" s="145">
        <f>J$3*'GHP削減効果計算書（空調）'!$D28*'GHP削減効果計算書（空調）'!$E28*'GHP削減効果計算書（空調）'!$H28*J$4*0.01</f>
        <v>0</v>
      </c>
      <c r="K24" s="145">
        <f>K$3*'GHP削減効果計算書（空調）'!$D28*'GHP削減効果計算書（空調）'!$E28*'GHP削減効果計算書（空調）'!$H28*K$4*0.01</f>
        <v>0</v>
      </c>
      <c r="L24" s="145">
        <f>L$3*'GHP削減効果計算書（空調）'!$D28*'GHP削減効果計算書（空調）'!$E28*'GHP削減効果計算書（空調）'!$H28*L$4*0.01</f>
        <v>0</v>
      </c>
      <c r="M24" s="145">
        <f>M$3*'GHP削減効果計算書（空調）'!$D28*'GHP削減効果計算書（空調）'!$E28*'GHP削減効果計算書（空調）'!$H28*M$4*0.01</f>
        <v>0</v>
      </c>
      <c r="N24" s="145">
        <f>N$3*'GHP削減効果計算書（空調）'!$D28*'GHP削減効果計算書（空調）'!$E28*'GHP削減効果計算書（空調）'!$H28*N$4*0.01</f>
        <v>0</v>
      </c>
      <c r="O24" s="145">
        <f t="shared" si="1"/>
        <v>0</v>
      </c>
      <c r="P24" s="146">
        <f>P$3*'GHP削減効果計算書（空調）'!$D28*'GHP削減効果計算書（空調）'!$E28*'GHP削減効果計算書（空調）'!$K28*P$4*0.01</f>
        <v>0</v>
      </c>
      <c r="Q24" s="146">
        <f>Q$3*'GHP削減効果計算書（空調）'!$D28*'GHP削減効果計算書（空調）'!$E28*'GHP削減効果計算書（空調）'!$K28*Q$4*0.01</f>
        <v>0</v>
      </c>
      <c r="R24" s="146">
        <f>R$3*'GHP削減効果計算書（空調）'!$D28*'GHP削減効果計算書（空調）'!$E28*'GHP削減効果計算書（空調）'!$K28*R$4*0.01</f>
        <v>0</v>
      </c>
      <c r="S24" s="146">
        <f>S$3*'GHP削減効果計算書（空調）'!$D28*'GHP削減効果計算書（空調）'!$E28*'GHP削減効果計算書（空調）'!$K28*S$4*0.01</f>
        <v>0</v>
      </c>
      <c r="T24" s="146">
        <f>T$3*'GHP削減効果計算書（空調）'!$D28*'GHP削減効果計算書（空調）'!$E28*'GHP削減効果計算書（空調）'!$K28*T$4*0.01</f>
        <v>0</v>
      </c>
      <c r="U24" s="146">
        <f>U$3*'GHP削減効果計算書（空調）'!$D28*'GHP削減効果計算書（空調）'!$E28*'GHP削減効果計算書（空調）'!$K28*U$4*0.01</f>
        <v>0</v>
      </c>
      <c r="V24" s="146">
        <f>V$3*'GHP削減効果計算書（空調）'!$D28*'GHP削減効果計算書（空調）'!$E28*'GHP削減効果計算書（空調）'!$K28*V$4*0.01</f>
        <v>0</v>
      </c>
      <c r="W24" s="146">
        <f>W$3*'GHP削減効果計算書（空調）'!$D28*'GHP削減効果計算書（空調）'!$E28*'GHP削減効果計算書（空調）'!$K28*W$4*0.01</f>
        <v>0</v>
      </c>
      <c r="X24" s="146">
        <f>X$3*'GHP削減効果計算書（空調）'!$D28*'GHP削減効果計算書（空調）'!$E28*'GHP削減効果計算書（空調）'!$K28*X$4*0.01</f>
        <v>0</v>
      </c>
      <c r="Y24" s="146">
        <f>Y$3*'GHP削減効果計算書（空調）'!$D28*'GHP削減効果計算書（空調）'!$E28*'GHP削減効果計算書（空調）'!$K28*Y$4*0.01</f>
        <v>0</v>
      </c>
      <c r="Z24" s="146">
        <f>Z$3*'GHP削減効果計算書（空調）'!$D28*'GHP削減効果計算書（空調）'!$E28*'GHP削減効果計算書（空調）'!$K28*Z$4*0.01</f>
        <v>0</v>
      </c>
      <c r="AA24" s="146">
        <f>AA$3*'GHP削減効果計算書（空調）'!$D28*'GHP削減効果計算書（空調）'!$E28*'GHP削減効果計算書（空調）'!$K28*AA$4*0.01</f>
        <v>0</v>
      </c>
      <c r="AB24" s="146">
        <f t="shared" si="2"/>
        <v>0</v>
      </c>
    </row>
  </sheetData>
  <mergeCells count="8">
    <mergeCell ref="A5:A24"/>
    <mergeCell ref="A1:B2"/>
    <mergeCell ref="C1:O1"/>
    <mergeCell ref="P1:AB1"/>
    <mergeCell ref="O2:O4"/>
    <mergeCell ref="AB2:AB4"/>
    <mergeCell ref="A3:B3"/>
    <mergeCell ref="A4:B4"/>
  </mergeCells>
  <phoneticPr fontId="2"/>
  <pageMargins left="0.7" right="0.7" top="0.75" bottom="0.75" header="0.3" footer="0.3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0AFB-B7A9-413E-9C61-5E2C4AAFB968}">
  <sheetPr>
    <tabColor theme="9"/>
  </sheetPr>
  <dimension ref="A1:E8"/>
  <sheetViews>
    <sheetView workbookViewId="0">
      <selection activeCell="S46" sqref="S46:T46"/>
    </sheetView>
  </sheetViews>
  <sheetFormatPr defaultRowHeight="18.75"/>
  <cols>
    <col min="1" max="1" width="13.25" bestFit="1" customWidth="1"/>
    <col min="2" max="2" width="13.25" customWidth="1"/>
    <col min="3" max="4" width="13" bestFit="1" customWidth="1"/>
    <col min="5" max="5" width="12.75" hidden="1" customWidth="1"/>
  </cols>
  <sheetData>
    <row r="1" spans="1:5" ht="19.5" thickBot="1">
      <c r="A1" s="452" t="s">
        <v>128</v>
      </c>
      <c r="B1" s="453"/>
      <c r="C1" s="140"/>
      <c r="D1" s="1"/>
      <c r="E1" s="38"/>
    </row>
    <row r="2" spans="1:5" ht="19.5" thickBot="1">
      <c r="A2" s="139" t="s">
        <v>122</v>
      </c>
      <c r="B2" s="139" t="s">
        <v>123</v>
      </c>
      <c r="C2" s="139" t="s">
        <v>39</v>
      </c>
      <c r="D2" s="139" t="s">
        <v>124</v>
      </c>
      <c r="E2" s="139" t="s">
        <v>125</v>
      </c>
    </row>
    <row r="3" spans="1:5" ht="19.5" thickTop="1">
      <c r="A3" s="454">
        <f>'GHP削減効果計算書（空調）'!$T$9</f>
        <v>0</v>
      </c>
      <c r="B3" s="456">
        <f>'GHP削減効果計算書（空調）'!$AB$9</f>
        <v>0</v>
      </c>
      <c r="C3" s="458">
        <f>A3-B3</f>
        <v>0</v>
      </c>
      <c r="D3" s="460" t="str">
        <f>IFERROR(1-(B3/A3),"")</f>
        <v/>
      </c>
      <c r="E3" s="450" t="str">
        <f>IF(D3="","",IF(0.3&lt;=D3,"補助対象","対象外"))</f>
        <v/>
      </c>
    </row>
    <row r="4" spans="1:5" ht="19.5" thickBot="1">
      <c r="A4" s="455"/>
      <c r="B4" s="457"/>
      <c r="C4" s="459"/>
      <c r="D4" s="461"/>
      <c r="E4" s="451"/>
    </row>
    <row r="6" spans="1:5" ht="19.5" thickBot="1"/>
    <row r="7" spans="1:5" ht="19.5" thickBot="1">
      <c r="A7" s="80" t="s">
        <v>43</v>
      </c>
      <c r="B7" s="1"/>
      <c r="C7" s="31">
        <v>0.441</v>
      </c>
    </row>
    <row r="8" spans="1:5" ht="19.5" thickBot="1">
      <c r="A8" s="80" t="s">
        <v>30</v>
      </c>
      <c r="B8" s="80"/>
      <c r="C8" s="31">
        <v>2.23</v>
      </c>
    </row>
  </sheetData>
  <mergeCells count="6">
    <mergeCell ref="E3:E4"/>
    <mergeCell ref="A1:B1"/>
    <mergeCell ref="A3:A4"/>
    <mergeCell ref="B3:B4"/>
    <mergeCell ref="C3:C4"/>
    <mergeCell ref="D3:D4"/>
  </mergeCells>
  <phoneticPr fontId="2"/>
  <conditionalFormatting sqref="C3:E3">
    <cfRule type="cellIs" dxfId="0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BF-AAD0-45BD-9DD0-652D2B40DA73}">
  <sheetPr codeName="Sheet3">
    <pageSetUpPr fitToPage="1"/>
  </sheetPr>
  <dimension ref="A1:AC47"/>
  <sheetViews>
    <sheetView topLeftCell="D1" zoomScale="90" zoomScaleNormal="90" workbookViewId="0">
      <selection activeCell="B10" sqref="B10:B11"/>
    </sheetView>
  </sheetViews>
  <sheetFormatPr defaultRowHeight="18.75"/>
  <cols>
    <col min="1" max="1" width="4.75" style="1" customWidth="1"/>
    <col min="2" max="2" width="9.75" style="1" customWidth="1"/>
    <col min="3" max="3" width="16.75" style="1" customWidth="1"/>
    <col min="4" max="4" width="5.5" style="1" customWidth="1"/>
    <col min="5" max="5" width="10.25" style="1" customWidth="1"/>
    <col min="6" max="7" width="13.25" style="1" customWidth="1"/>
    <col min="8" max="8" width="9.125" style="1" customWidth="1"/>
    <col min="9" max="10" width="13.25" style="1" customWidth="1"/>
    <col min="11" max="15" width="9.125" style="1" customWidth="1"/>
    <col min="16" max="16" width="9" style="1" customWidth="1"/>
    <col min="17" max="16384" width="9" style="1"/>
  </cols>
  <sheetData>
    <row r="1" spans="1:29" ht="27" thickBot="1">
      <c r="A1" s="36"/>
      <c r="B1" s="36"/>
      <c r="C1" s="80" t="s">
        <v>43</v>
      </c>
      <c r="D1" s="80"/>
      <c r="E1" s="102">
        <v>0.441</v>
      </c>
      <c r="F1" s="36"/>
      <c r="G1" s="36"/>
      <c r="H1" s="36"/>
      <c r="I1" s="36"/>
      <c r="J1" s="36" t="s">
        <v>69</v>
      </c>
      <c r="K1" s="36"/>
      <c r="L1" s="36"/>
      <c r="M1" s="36"/>
      <c r="N1" s="56"/>
      <c r="O1" s="34"/>
      <c r="P1" s="35"/>
    </row>
    <row r="2" spans="1:29" ht="1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4"/>
      <c r="P2" s="35"/>
    </row>
    <row r="3" spans="1:29" ht="19.5" thickBot="1">
      <c r="B3" s="103"/>
      <c r="C3" s="103"/>
      <c r="D3" s="103"/>
      <c r="E3" s="103"/>
      <c r="N3" s="34"/>
      <c r="O3" s="34"/>
      <c r="P3" s="35"/>
    </row>
    <row r="4" spans="1:29" ht="18.75" customHeight="1" thickTop="1" thickBot="1">
      <c r="A4" s="37" t="s">
        <v>33</v>
      </c>
      <c r="B4" s="37"/>
      <c r="C4" s="38"/>
      <c r="D4" s="80"/>
      <c r="E4" s="34"/>
      <c r="F4" s="80"/>
      <c r="G4" s="80"/>
      <c r="H4" s="34" t="s">
        <v>17</v>
      </c>
      <c r="I4" s="80"/>
      <c r="J4" s="80"/>
      <c r="K4" s="34" t="s">
        <v>17</v>
      </c>
      <c r="L4" s="28">
        <f>SUM(L7:L11)</f>
        <v>61407</v>
      </c>
      <c r="M4" s="50">
        <f>SUM(M7:M11)</f>
        <v>27080.487000000001</v>
      </c>
      <c r="N4" s="41"/>
      <c r="O4" s="37" t="s">
        <v>70</v>
      </c>
      <c r="P4" s="38"/>
      <c r="Q4" s="34"/>
      <c r="R4" s="34"/>
      <c r="S4" s="34"/>
      <c r="T4" s="34"/>
      <c r="U4" s="34"/>
      <c r="V4" s="34"/>
      <c r="W4" s="39" t="s">
        <v>5</v>
      </c>
      <c r="X4" s="4"/>
      <c r="Y4" s="28">
        <f>SUM(Y7:Y11)</f>
        <v>17941</v>
      </c>
      <c r="Z4" s="69">
        <f>SUM(Z7:Z11)</f>
        <v>7911.9809999999998</v>
      </c>
      <c r="AA4" s="51">
        <f>IFERROR(M4-Z4,"")</f>
        <v>19168.506000000001</v>
      </c>
      <c r="AB4" s="52">
        <f>IFERROR(1-(Z4/M4),"")</f>
        <v>0.70783461168922113</v>
      </c>
      <c r="AC4" s="49" t="str">
        <f>IF(AB4="","",IF(0.3&lt;AB4,"補助対象","対象外"))</f>
        <v>補助対象</v>
      </c>
    </row>
    <row r="5" spans="1:29">
      <c r="A5" s="81" t="s">
        <v>0</v>
      </c>
      <c r="B5" s="81" t="s">
        <v>18</v>
      </c>
      <c r="C5" s="83" t="s">
        <v>16</v>
      </c>
      <c r="D5" s="85" t="s">
        <v>1</v>
      </c>
      <c r="E5" s="54" t="s">
        <v>3</v>
      </c>
      <c r="F5" s="61" t="s">
        <v>21</v>
      </c>
      <c r="G5" s="62"/>
      <c r="H5" s="24" t="s">
        <v>6</v>
      </c>
      <c r="I5" s="63" t="s">
        <v>27</v>
      </c>
      <c r="J5" s="64"/>
      <c r="K5" s="77" t="s">
        <v>7</v>
      </c>
      <c r="L5" s="65" t="s">
        <v>2</v>
      </c>
      <c r="M5" s="58" t="s">
        <v>10</v>
      </c>
      <c r="N5" s="41"/>
      <c r="O5" s="81" t="s">
        <v>18</v>
      </c>
      <c r="P5" s="83" t="s">
        <v>16</v>
      </c>
      <c r="Q5" s="85" t="s">
        <v>1</v>
      </c>
      <c r="R5" s="54" t="s">
        <v>3</v>
      </c>
      <c r="S5" s="87" t="s">
        <v>21</v>
      </c>
      <c r="T5" s="88"/>
      <c r="U5" s="24" t="s">
        <v>6</v>
      </c>
      <c r="V5" s="89" t="s">
        <v>27</v>
      </c>
      <c r="W5" s="90"/>
      <c r="X5" s="77" t="s">
        <v>7</v>
      </c>
      <c r="Y5" s="65" t="s">
        <v>2</v>
      </c>
      <c r="Z5" s="58" t="s">
        <v>10</v>
      </c>
      <c r="AA5" s="55" t="s">
        <v>39</v>
      </c>
      <c r="AB5" s="106" t="s">
        <v>12</v>
      </c>
      <c r="AC5" s="104" t="s">
        <v>13</v>
      </c>
    </row>
    <row r="6" spans="1:29" ht="19.5" thickBot="1">
      <c r="A6" s="57"/>
      <c r="B6" s="57"/>
      <c r="C6" s="59"/>
      <c r="D6" s="60"/>
      <c r="E6" s="14" t="s">
        <v>4</v>
      </c>
      <c r="F6" s="70" t="s">
        <v>34</v>
      </c>
      <c r="G6" s="32" t="s">
        <v>36</v>
      </c>
      <c r="H6" s="25" t="s">
        <v>40</v>
      </c>
      <c r="I6" s="73" t="s">
        <v>35</v>
      </c>
      <c r="J6" s="33" t="s">
        <v>36</v>
      </c>
      <c r="K6" s="75" t="s">
        <v>41</v>
      </c>
      <c r="L6" s="66" t="s">
        <v>42</v>
      </c>
      <c r="M6" s="59" t="s">
        <v>11</v>
      </c>
      <c r="N6" s="41"/>
      <c r="O6" s="82"/>
      <c r="P6" s="84"/>
      <c r="Q6" s="86"/>
      <c r="R6" s="14" t="s">
        <v>4</v>
      </c>
      <c r="S6" s="70" t="s">
        <v>34</v>
      </c>
      <c r="T6" s="32" t="s">
        <v>36</v>
      </c>
      <c r="U6" s="25" t="s">
        <v>9</v>
      </c>
      <c r="V6" s="73" t="s">
        <v>35</v>
      </c>
      <c r="W6" s="33" t="s">
        <v>36</v>
      </c>
      <c r="X6" s="75" t="s">
        <v>8</v>
      </c>
      <c r="Y6" s="66" t="s">
        <v>15</v>
      </c>
      <c r="Z6" s="59" t="s">
        <v>11</v>
      </c>
      <c r="AA6" s="53" t="s">
        <v>11</v>
      </c>
      <c r="AB6" s="107"/>
      <c r="AC6" s="105"/>
    </row>
    <row r="7" spans="1:29" ht="20.25" thickTop="1" thickBot="1">
      <c r="A7" s="10">
        <v>1</v>
      </c>
      <c r="B7" s="17" t="s">
        <v>19</v>
      </c>
      <c r="C7" s="16" t="s">
        <v>82</v>
      </c>
      <c r="D7" s="17">
        <v>1</v>
      </c>
      <c r="E7" s="13">
        <v>1</v>
      </c>
      <c r="F7" s="11">
        <v>1</v>
      </c>
      <c r="G7" s="13">
        <v>2</v>
      </c>
      <c r="H7" s="26">
        <f>('年間負荷計算シート (2)'!$O5/'EHP(定格)削減効果計算書（空調）'!$F7)*$G7</f>
        <v>40.24</v>
      </c>
      <c r="I7" s="12">
        <v>3</v>
      </c>
      <c r="J7" s="13">
        <v>6</v>
      </c>
      <c r="K7" s="26">
        <f>('年間負荷計算シート (2)'!$AB5/'EHP(定格)削減効果計算書（空調）'!$I7)*$J7</f>
        <v>232.68</v>
      </c>
      <c r="L7" s="67">
        <f>IFERROR((H7+K7),"")</f>
        <v>272.92</v>
      </c>
      <c r="M7" s="108">
        <f t="shared" ref="M7:M26" si="0">IFERROR(L7*$E$1,"")</f>
        <v>120.35772000000001</v>
      </c>
      <c r="N7" s="41"/>
      <c r="O7" s="110" t="str">
        <f t="shared" ref="O7:O26" si="1">IF(B7="","",B7)</f>
        <v>部屋１</v>
      </c>
      <c r="P7" s="71" t="s">
        <v>102</v>
      </c>
      <c r="Q7" s="110">
        <f t="shared" ref="Q7:Q26" si="2">E7</f>
        <v>1</v>
      </c>
      <c r="R7" s="111">
        <f t="shared" ref="R7:R26" si="3">E7</f>
        <v>1</v>
      </c>
      <c r="S7" s="112">
        <v>1</v>
      </c>
      <c r="T7" s="113">
        <v>1</v>
      </c>
      <c r="U7" s="78">
        <f>('年間負荷計算シート (2)'!$O5/'EHP(定格)削減効果計算書（空調）'!$S7)*$T7</f>
        <v>20.12</v>
      </c>
      <c r="V7" s="114">
        <v>3</v>
      </c>
      <c r="W7" s="113">
        <v>4</v>
      </c>
      <c r="X7" s="78">
        <f>('年間負荷計算シート (2)'!$AB5/'EHP(定格)削減効果計算書（空調）'!$V7)*$W7</f>
        <v>155.12</v>
      </c>
      <c r="Y7" s="67">
        <f>IFERROR((U7+X7),"")</f>
        <v>175.24</v>
      </c>
      <c r="Z7" s="108">
        <f t="shared" ref="Z7:Z26" si="4">IFERROR(Y7*$E$1,"")</f>
        <v>77.280839999999998</v>
      </c>
      <c r="AA7" s="67">
        <f t="shared" ref="AA7:AA26" si="5">IFERROR(M7-Z7,"")</f>
        <v>43.076880000000017</v>
      </c>
      <c r="AB7" s="115">
        <f t="shared" ref="AB7:AB26" si="6">IFERROR(1-(1/M7*Z7),"")</f>
        <v>0.35790707899750851</v>
      </c>
      <c r="AC7" s="116" t="s">
        <v>14</v>
      </c>
    </row>
    <row r="8" spans="1:29" ht="20.25" thickTop="1" thickBot="1">
      <c r="A8" s="10">
        <v>2</v>
      </c>
      <c r="B8" s="17" t="s">
        <v>71</v>
      </c>
      <c r="C8" s="72" t="s">
        <v>83</v>
      </c>
      <c r="D8" s="6">
        <v>2</v>
      </c>
      <c r="E8" s="8">
        <v>2</v>
      </c>
      <c r="F8" s="7">
        <v>2</v>
      </c>
      <c r="G8" s="8">
        <v>4</v>
      </c>
      <c r="H8" s="26">
        <f>('年間負荷計算シート (2)'!$O6/'EHP(定格)削減効果計算書（空調）'!$F8)*$G8</f>
        <v>321.92</v>
      </c>
      <c r="I8" s="3">
        <v>6</v>
      </c>
      <c r="J8" s="8">
        <v>12</v>
      </c>
      <c r="K8" s="26">
        <f>('年間負荷計算シート (2)'!$AB6/'EHP(定格)削減効果計算書（空調）'!$I8)*$J8</f>
        <v>1861.44</v>
      </c>
      <c r="L8" s="67">
        <f t="shared" ref="L8:L26" si="7">IFERROR((H8+K8),"")</f>
        <v>2183.36</v>
      </c>
      <c r="M8" s="92">
        <f t="shared" si="0"/>
        <v>962.86176000000012</v>
      </c>
      <c r="N8" s="41"/>
      <c r="O8" s="91" t="str">
        <f t="shared" si="1"/>
        <v>部屋２</v>
      </c>
      <c r="P8" s="72" t="s">
        <v>103</v>
      </c>
      <c r="Q8" s="91">
        <f t="shared" si="2"/>
        <v>2</v>
      </c>
      <c r="R8" s="93">
        <f t="shared" si="3"/>
        <v>2</v>
      </c>
      <c r="S8" s="7">
        <v>2</v>
      </c>
      <c r="T8" s="8">
        <v>1.5</v>
      </c>
      <c r="U8" s="79">
        <f>('年間負荷計算シート (2)'!$O6/'EHP(定格)削減効果計算書（空調）'!$S8)*$T8</f>
        <v>120.72</v>
      </c>
      <c r="V8" s="3">
        <v>6</v>
      </c>
      <c r="W8" s="8">
        <v>5</v>
      </c>
      <c r="X8" s="79">
        <f>('年間負荷計算シート (2)'!$AB6/'EHP(定格)削減効果計算書（空調）'!$V8)*$W8</f>
        <v>775.6</v>
      </c>
      <c r="Y8" s="67">
        <f t="shared" ref="Y8:Y26" si="8">IFERROR((U8+X8),"")</f>
        <v>896.32</v>
      </c>
      <c r="Z8" s="92">
        <f t="shared" si="4"/>
        <v>395.27712000000002</v>
      </c>
      <c r="AA8" s="68">
        <f t="shared" si="5"/>
        <v>567.58464000000004</v>
      </c>
      <c r="AB8" s="117">
        <f t="shared" si="6"/>
        <v>0.58947676974937713</v>
      </c>
      <c r="AC8" s="19" t="s">
        <v>14</v>
      </c>
    </row>
    <row r="9" spans="1:29" ht="20.25" thickTop="1" thickBot="1">
      <c r="A9" s="10">
        <v>3</v>
      </c>
      <c r="B9" s="17" t="s">
        <v>20</v>
      </c>
      <c r="C9" s="16" t="s">
        <v>84</v>
      </c>
      <c r="D9" s="17">
        <v>3</v>
      </c>
      <c r="E9" s="13">
        <v>3</v>
      </c>
      <c r="F9" s="11">
        <v>3</v>
      </c>
      <c r="G9" s="13">
        <v>6</v>
      </c>
      <c r="H9" s="26">
        <f>('年間負荷計算シート (2)'!$O7/'EHP(定格)削減効果計算書（空調）'!$F9)*$G9</f>
        <v>1086.48</v>
      </c>
      <c r="I9" s="12">
        <v>9</v>
      </c>
      <c r="J9" s="13">
        <v>18</v>
      </c>
      <c r="K9" s="26">
        <f>('年間負荷計算シート (2)'!$AB7/'EHP(定格)削減効果計算書（空調）'!$I9)*$J9</f>
        <v>6282.36</v>
      </c>
      <c r="L9" s="67">
        <f t="shared" si="7"/>
        <v>7368.84</v>
      </c>
      <c r="M9" s="92">
        <f t="shared" si="0"/>
        <v>3249.6584400000002</v>
      </c>
      <c r="N9" s="41"/>
      <c r="O9" s="91" t="str">
        <f t="shared" si="1"/>
        <v>部屋３</v>
      </c>
      <c r="P9" s="72" t="s">
        <v>104</v>
      </c>
      <c r="Q9" s="91">
        <f t="shared" si="2"/>
        <v>3</v>
      </c>
      <c r="R9" s="93">
        <f t="shared" si="3"/>
        <v>3</v>
      </c>
      <c r="S9" s="7">
        <v>3</v>
      </c>
      <c r="T9" s="8">
        <v>2</v>
      </c>
      <c r="U9" s="79">
        <f>('年間負荷計算シート (2)'!$O7/'EHP(定格)削減効果計算書（空調）'!$S9)*$T9</f>
        <v>362.16</v>
      </c>
      <c r="V9" s="3">
        <v>9</v>
      </c>
      <c r="W9" s="8">
        <v>6</v>
      </c>
      <c r="X9" s="79">
        <f>('年間負荷計算シート (2)'!$AB7/'EHP(定格)削減効果計算書（空調）'!$V9)*$W9</f>
        <v>2094.12</v>
      </c>
      <c r="Y9" s="67">
        <f t="shared" si="8"/>
        <v>2456.2799999999997</v>
      </c>
      <c r="Z9" s="92">
        <f t="shared" si="4"/>
        <v>1083.21948</v>
      </c>
      <c r="AA9" s="68">
        <f t="shared" si="5"/>
        <v>2166.4389600000004</v>
      </c>
      <c r="AB9" s="117">
        <f t="shared" si="6"/>
        <v>0.66666666666666674</v>
      </c>
      <c r="AC9" s="19" t="s">
        <v>14</v>
      </c>
    </row>
    <row r="10" spans="1:29" ht="20.25" thickTop="1" thickBot="1">
      <c r="A10" s="10">
        <v>4</v>
      </c>
      <c r="B10" s="17" t="s">
        <v>72</v>
      </c>
      <c r="C10" s="72" t="s">
        <v>85</v>
      </c>
      <c r="D10" s="6">
        <v>4</v>
      </c>
      <c r="E10" s="8">
        <v>4</v>
      </c>
      <c r="F10" s="7">
        <v>4</v>
      </c>
      <c r="G10" s="8">
        <v>8</v>
      </c>
      <c r="H10" s="26">
        <f>('年間負荷計算シート (2)'!$O8/'EHP(定格)削減効果計算書（空調）'!$F10)*$G10</f>
        <v>2575.36</v>
      </c>
      <c r="I10" s="3">
        <v>12</v>
      </c>
      <c r="J10" s="8">
        <v>24</v>
      </c>
      <c r="K10" s="26">
        <f>('年間負荷計算シート (2)'!$AB8/'EHP(定格)削減効果計算書（空調）'!$I10)*$J10</f>
        <v>14891.52</v>
      </c>
      <c r="L10" s="67">
        <f t="shared" si="7"/>
        <v>17466.88</v>
      </c>
      <c r="M10" s="92">
        <f t="shared" si="0"/>
        <v>7702.8940800000009</v>
      </c>
      <c r="N10" s="41"/>
      <c r="O10" s="91" t="str">
        <f t="shared" si="1"/>
        <v>部屋４</v>
      </c>
      <c r="P10" s="72" t="s">
        <v>105</v>
      </c>
      <c r="Q10" s="91">
        <f t="shared" si="2"/>
        <v>4</v>
      </c>
      <c r="R10" s="93">
        <f t="shared" si="3"/>
        <v>4</v>
      </c>
      <c r="S10" s="7">
        <v>4</v>
      </c>
      <c r="T10" s="8">
        <v>2.5</v>
      </c>
      <c r="U10" s="79">
        <f>('年間負荷計算シート (2)'!$O8/'EHP(定格)削減効果計算書（空調）'!$S10)*$T10</f>
        <v>804.80000000000007</v>
      </c>
      <c r="V10" s="3">
        <v>12</v>
      </c>
      <c r="W10" s="8">
        <v>7</v>
      </c>
      <c r="X10" s="79">
        <f>('年間負荷計算シート (2)'!$AB8/'EHP(定格)削減効果計算書（空調）'!$V10)*$W10</f>
        <v>4343.3600000000006</v>
      </c>
      <c r="Y10" s="67">
        <f t="shared" si="8"/>
        <v>5148.1600000000008</v>
      </c>
      <c r="Z10" s="92">
        <f t="shared" si="4"/>
        <v>2270.3385600000001</v>
      </c>
      <c r="AA10" s="68">
        <f t="shared" si="5"/>
        <v>5432.5555200000008</v>
      </c>
      <c r="AB10" s="117">
        <f t="shared" si="6"/>
        <v>0.70526161512531149</v>
      </c>
      <c r="AC10" s="19" t="s">
        <v>14</v>
      </c>
    </row>
    <row r="11" spans="1:29" ht="20.25" thickTop="1" thickBot="1">
      <c r="A11" s="10">
        <v>5</v>
      </c>
      <c r="B11" s="17" t="s">
        <v>62</v>
      </c>
      <c r="C11" s="16" t="s">
        <v>86</v>
      </c>
      <c r="D11" s="17">
        <v>5</v>
      </c>
      <c r="E11" s="13">
        <v>5</v>
      </c>
      <c r="F11" s="11">
        <v>5</v>
      </c>
      <c r="G11" s="13">
        <v>10</v>
      </c>
      <c r="H11" s="26">
        <f>('年間負荷計算シート (2)'!$O9/'EHP(定格)削減効果計算書（空調）'!$F11)*$G11</f>
        <v>5030</v>
      </c>
      <c r="I11" s="12">
        <v>15</v>
      </c>
      <c r="J11" s="13">
        <v>30</v>
      </c>
      <c r="K11" s="26">
        <f>('年間負荷計算シート (2)'!$AB9/'EHP(定格)削減効果計算書（空調）'!$I11)*$J11</f>
        <v>29085</v>
      </c>
      <c r="L11" s="67">
        <f t="shared" si="7"/>
        <v>34115</v>
      </c>
      <c r="M11" s="92">
        <f t="shared" si="0"/>
        <v>15044.715</v>
      </c>
      <c r="N11" s="41"/>
      <c r="O11" s="91" t="str">
        <f t="shared" si="1"/>
        <v>部屋５</v>
      </c>
      <c r="P11" s="72" t="s">
        <v>106</v>
      </c>
      <c r="Q11" s="91">
        <f t="shared" si="2"/>
        <v>5</v>
      </c>
      <c r="R11" s="93">
        <f t="shared" si="3"/>
        <v>5</v>
      </c>
      <c r="S11" s="7">
        <v>5</v>
      </c>
      <c r="T11" s="8">
        <v>3</v>
      </c>
      <c r="U11" s="79">
        <f>('年間負荷計算シート (2)'!$O9/'EHP(定格)削減効果計算書（空調）'!$S11)*$T11</f>
        <v>1509</v>
      </c>
      <c r="V11" s="3">
        <v>15</v>
      </c>
      <c r="W11" s="8">
        <v>8</v>
      </c>
      <c r="X11" s="79">
        <f>('年間負荷計算シート (2)'!$AB9/'EHP(定格)削減効果計算書（空調）'!$V11)*$W11</f>
        <v>7756</v>
      </c>
      <c r="Y11" s="67">
        <f t="shared" si="8"/>
        <v>9265</v>
      </c>
      <c r="Z11" s="92">
        <f t="shared" si="4"/>
        <v>4085.8650000000002</v>
      </c>
      <c r="AA11" s="68">
        <f t="shared" si="5"/>
        <v>10958.85</v>
      </c>
      <c r="AB11" s="117">
        <f t="shared" si="6"/>
        <v>0.72841858420049821</v>
      </c>
      <c r="AC11" s="19" t="s">
        <v>14</v>
      </c>
    </row>
    <row r="12" spans="1:29" ht="20.25" thickTop="1" thickBot="1">
      <c r="A12" s="10">
        <v>6</v>
      </c>
      <c r="B12" s="17" t="s">
        <v>73</v>
      </c>
      <c r="C12" s="16" t="s">
        <v>87</v>
      </c>
      <c r="D12" s="6">
        <v>6</v>
      </c>
      <c r="E12" s="8">
        <v>6</v>
      </c>
      <c r="F12" s="7">
        <v>6</v>
      </c>
      <c r="G12" s="13">
        <v>12</v>
      </c>
      <c r="H12" s="26">
        <f>('年間負荷計算シート (2)'!$O10/'EHP(定格)削減効果計算書（空調）'!$F12)*$G12</f>
        <v>8691.84</v>
      </c>
      <c r="I12" s="3">
        <v>18</v>
      </c>
      <c r="J12" s="8">
        <v>36</v>
      </c>
      <c r="K12" s="26">
        <f>('年間負荷計算シート (2)'!$AB10/'EHP(定格)削減効果計算書（空調）'!$I12)*$J12</f>
        <v>50258.879999999997</v>
      </c>
      <c r="L12" s="67">
        <f t="shared" si="7"/>
        <v>58950.720000000001</v>
      </c>
      <c r="M12" s="92">
        <f t="shared" si="0"/>
        <v>25997.267520000001</v>
      </c>
      <c r="N12" s="41"/>
      <c r="O12" s="91" t="str">
        <f t="shared" si="1"/>
        <v>部屋６</v>
      </c>
      <c r="P12" s="72" t="s">
        <v>107</v>
      </c>
      <c r="Q12" s="91">
        <f t="shared" si="2"/>
        <v>6</v>
      </c>
      <c r="R12" s="93">
        <f t="shared" si="3"/>
        <v>6</v>
      </c>
      <c r="S12" s="7">
        <v>6</v>
      </c>
      <c r="T12" s="8">
        <v>3.5</v>
      </c>
      <c r="U12" s="79">
        <f>('年間負荷計算シート (2)'!$O10/'EHP(定格)削減効果計算書（空調）'!$S12)*$T12</f>
        <v>2535.1200000000003</v>
      </c>
      <c r="V12" s="3">
        <v>18</v>
      </c>
      <c r="W12" s="8">
        <v>9</v>
      </c>
      <c r="X12" s="79">
        <f>('年間負荷計算シート (2)'!$AB10/'EHP(定格)削減効果計算書（空調）'!$V12)*$W12</f>
        <v>12564.72</v>
      </c>
      <c r="Y12" s="67">
        <f t="shared" si="8"/>
        <v>15099.84</v>
      </c>
      <c r="Z12" s="92">
        <f t="shared" si="4"/>
        <v>6659.0294400000002</v>
      </c>
      <c r="AA12" s="68">
        <f t="shared" si="5"/>
        <v>19338.238080000003</v>
      </c>
      <c r="AB12" s="117">
        <f t="shared" si="6"/>
        <v>0.74385656358395624</v>
      </c>
      <c r="AC12" s="19" t="s">
        <v>14</v>
      </c>
    </row>
    <row r="13" spans="1:29" ht="20.25" thickTop="1" thickBot="1">
      <c r="A13" s="10">
        <v>7</v>
      </c>
      <c r="B13" s="17" t="s">
        <v>63</v>
      </c>
      <c r="C13" s="72" t="s">
        <v>88</v>
      </c>
      <c r="D13" s="17">
        <v>7</v>
      </c>
      <c r="E13" s="13">
        <v>7</v>
      </c>
      <c r="F13" s="11">
        <v>7</v>
      </c>
      <c r="G13" s="8">
        <v>14</v>
      </c>
      <c r="H13" s="26">
        <f>('年間負荷計算シート (2)'!$O11/'EHP(定格)削減効果計算書（空調）'!$F13)*$G13</f>
        <v>13802.32</v>
      </c>
      <c r="I13" s="12">
        <v>21</v>
      </c>
      <c r="J13" s="13">
        <v>42</v>
      </c>
      <c r="K13" s="26">
        <f>('年間負荷計算シート (2)'!$AB11/'EHP(定格)削減効果計算書（空調）'!$I13)*$J13</f>
        <v>79809.239999999991</v>
      </c>
      <c r="L13" s="67">
        <f t="shared" si="7"/>
        <v>93611.56</v>
      </c>
      <c r="M13" s="92">
        <f t="shared" si="0"/>
        <v>41282.697959999998</v>
      </c>
      <c r="N13" s="41"/>
      <c r="O13" s="91" t="str">
        <f t="shared" si="1"/>
        <v>部屋７</v>
      </c>
      <c r="P13" s="72" t="s">
        <v>108</v>
      </c>
      <c r="Q13" s="91">
        <f t="shared" si="2"/>
        <v>7</v>
      </c>
      <c r="R13" s="93">
        <f t="shared" si="3"/>
        <v>7</v>
      </c>
      <c r="S13" s="7">
        <v>7</v>
      </c>
      <c r="T13" s="8">
        <v>4</v>
      </c>
      <c r="U13" s="79">
        <f>('年間負荷計算シート (2)'!$O11/'EHP(定格)削減効果計算書（空調）'!$S13)*$T13</f>
        <v>3943.52</v>
      </c>
      <c r="V13" s="3">
        <v>21</v>
      </c>
      <c r="W13" s="8">
        <v>10</v>
      </c>
      <c r="X13" s="79">
        <f>('年間負荷計算シート (2)'!$AB11/'EHP(定格)削減効果計算書（空調）'!$V13)*$W13</f>
        <v>19002.199999999997</v>
      </c>
      <c r="Y13" s="67">
        <f t="shared" si="8"/>
        <v>22945.719999999998</v>
      </c>
      <c r="Z13" s="92">
        <f t="shared" si="4"/>
        <v>10119.062519999999</v>
      </c>
      <c r="AA13" s="68">
        <f t="shared" si="5"/>
        <v>31163.635439999998</v>
      </c>
      <c r="AB13" s="117">
        <f t="shared" si="6"/>
        <v>0.75488369171499758</v>
      </c>
      <c r="AC13" s="19" t="s">
        <v>14</v>
      </c>
    </row>
    <row r="14" spans="1:29" ht="20.25" thickTop="1" thickBot="1">
      <c r="A14" s="10">
        <v>8</v>
      </c>
      <c r="B14" s="17" t="s">
        <v>74</v>
      </c>
      <c r="C14" s="16" t="s">
        <v>89</v>
      </c>
      <c r="D14" s="6">
        <v>8</v>
      </c>
      <c r="E14" s="8">
        <v>8</v>
      </c>
      <c r="F14" s="7">
        <v>8</v>
      </c>
      <c r="G14" s="13">
        <v>16</v>
      </c>
      <c r="H14" s="26">
        <f>('年間負荷計算シート (2)'!$O12/'EHP(定格)削減効果計算書（空調）'!$F14)*$G14</f>
        <v>20602.88</v>
      </c>
      <c r="I14" s="3">
        <v>24</v>
      </c>
      <c r="J14" s="8">
        <v>48</v>
      </c>
      <c r="K14" s="26">
        <f>('年間負荷計算シート (2)'!$AB12/'EHP(定格)削減効果計算書（空調）'!$I14)*$J14</f>
        <v>119132.16</v>
      </c>
      <c r="L14" s="67">
        <f t="shared" si="7"/>
        <v>139735.04000000001</v>
      </c>
      <c r="M14" s="92">
        <f t="shared" si="0"/>
        <v>61623.152640000008</v>
      </c>
      <c r="N14" s="41"/>
      <c r="O14" s="91" t="str">
        <f t="shared" si="1"/>
        <v>部屋８</v>
      </c>
      <c r="P14" s="72" t="s">
        <v>109</v>
      </c>
      <c r="Q14" s="91">
        <f t="shared" si="2"/>
        <v>8</v>
      </c>
      <c r="R14" s="93">
        <f t="shared" si="3"/>
        <v>8</v>
      </c>
      <c r="S14" s="7">
        <v>8</v>
      </c>
      <c r="T14" s="8">
        <v>4.5</v>
      </c>
      <c r="U14" s="79">
        <f>('年間負荷計算シート (2)'!$O12/'EHP(定格)削減効果計算書（空調）'!$S14)*$T14</f>
        <v>5794.56</v>
      </c>
      <c r="V14" s="3">
        <v>24</v>
      </c>
      <c r="W14" s="8">
        <v>11</v>
      </c>
      <c r="X14" s="79">
        <f>('年間負荷計算シート (2)'!$AB12/'EHP(定格)削減効果計算書（空調）'!$V14)*$W14</f>
        <v>27301.120000000003</v>
      </c>
      <c r="Y14" s="67">
        <f t="shared" si="8"/>
        <v>33095.68</v>
      </c>
      <c r="Z14" s="92">
        <f t="shared" si="4"/>
        <v>14595.194880000001</v>
      </c>
      <c r="AA14" s="68">
        <f t="shared" si="5"/>
        <v>47027.957760000005</v>
      </c>
      <c r="AB14" s="117">
        <f t="shared" si="6"/>
        <v>0.76315403781327862</v>
      </c>
      <c r="AC14" s="19" t="s">
        <v>14</v>
      </c>
    </row>
    <row r="15" spans="1:29" ht="20.25" thickTop="1" thickBot="1">
      <c r="A15" s="10">
        <v>9</v>
      </c>
      <c r="B15" s="17" t="s">
        <v>64</v>
      </c>
      <c r="C15" s="72" t="s">
        <v>90</v>
      </c>
      <c r="D15" s="17">
        <v>9</v>
      </c>
      <c r="E15" s="13">
        <v>9</v>
      </c>
      <c r="F15" s="11">
        <v>9</v>
      </c>
      <c r="G15" s="8">
        <v>18</v>
      </c>
      <c r="H15" s="26">
        <f>('年間負荷計算シート (2)'!$O13/'EHP(定格)削減効果計算書（空調）'!$F15)*$G15</f>
        <v>29334.959999999999</v>
      </c>
      <c r="I15" s="12">
        <v>27</v>
      </c>
      <c r="J15" s="13">
        <v>54</v>
      </c>
      <c r="K15" s="26">
        <f>('年間負荷計算シート (2)'!$AB13/'EHP(定格)削減効果計算書（空調）'!$I15)*$J15</f>
        <v>169623.72</v>
      </c>
      <c r="L15" s="67">
        <f t="shared" si="7"/>
        <v>198958.68</v>
      </c>
      <c r="M15" s="92">
        <f t="shared" si="0"/>
        <v>87740.777879999994</v>
      </c>
      <c r="N15" s="41"/>
      <c r="O15" s="91" t="str">
        <f t="shared" si="1"/>
        <v>部屋９</v>
      </c>
      <c r="P15" s="72" t="s">
        <v>110</v>
      </c>
      <c r="Q15" s="91">
        <f t="shared" si="2"/>
        <v>9</v>
      </c>
      <c r="R15" s="93">
        <f t="shared" si="3"/>
        <v>9</v>
      </c>
      <c r="S15" s="7">
        <v>9</v>
      </c>
      <c r="T15" s="8">
        <v>5</v>
      </c>
      <c r="U15" s="79">
        <f>('年間負荷計算シート (2)'!$O13/'EHP(定格)削減効果計算書（空調）'!$S15)*$T15</f>
        <v>8148.6</v>
      </c>
      <c r="V15" s="3">
        <v>27</v>
      </c>
      <c r="W15" s="8">
        <v>12</v>
      </c>
      <c r="X15" s="79">
        <f>('年間負荷計算シート (2)'!$AB13/'EHP(定格)削減効果計算書（空調）'!$V15)*$W15</f>
        <v>37694.159999999996</v>
      </c>
      <c r="Y15" s="67">
        <f t="shared" si="8"/>
        <v>45842.759999999995</v>
      </c>
      <c r="Z15" s="92">
        <f t="shared" si="4"/>
        <v>20216.657159999999</v>
      </c>
      <c r="AA15" s="68">
        <f t="shared" si="5"/>
        <v>67524.120719999992</v>
      </c>
      <c r="AB15" s="117">
        <f t="shared" si="6"/>
        <v>0.76958652922305271</v>
      </c>
      <c r="AC15" s="19" t="s">
        <v>14</v>
      </c>
    </row>
    <row r="16" spans="1:29" ht="20.25" thickTop="1" thickBot="1">
      <c r="A16" s="10">
        <v>10</v>
      </c>
      <c r="B16" s="17" t="s">
        <v>75</v>
      </c>
      <c r="C16" s="16" t="s">
        <v>91</v>
      </c>
      <c r="D16" s="6">
        <v>10</v>
      </c>
      <c r="E16" s="8">
        <v>10</v>
      </c>
      <c r="F16" s="7">
        <v>10</v>
      </c>
      <c r="G16" s="13">
        <v>20</v>
      </c>
      <c r="H16" s="26">
        <f>('年間負荷計算シート (2)'!$O14/'EHP(定格)削減効果計算書（空調）'!$F16)*$G16</f>
        <v>40240</v>
      </c>
      <c r="I16" s="3">
        <v>30</v>
      </c>
      <c r="J16" s="8">
        <v>60</v>
      </c>
      <c r="K16" s="26">
        <f>('年間負荷計算シート (2)'!$AB14/'EHP(定格)削減効果計算書（空調）'!$I16)*$J16</f>
        <v>232680</v>
      </c>
      <c r="L16" s="67">
        <f t="shared" si="7"/>
        <v>272920</v>
      </c>
      <c r="M16" s="92">
        <f t="shared" si="0"/>
        <v>120357.72</v>
      </c>
      <c r="N16" s="41"/>
      <c r="O16" s="91" t="str">
        <f t="shared" si="1"/>
        <v>部屋１０</v>
      </c>
      <c r="P16" s="72" t="s">
        <v>111</v>
      </c>
      <c r="Q16" s="91">
        <f t="shared" si="2"/>
        <v>10</v>
      </c>
      <c r="R16" s="93">
        <f t="shared" si="3"/>
        <v>10</v>
      </c>
      <c r="S16" s="7">
        <v>10</v>
      </c>
      <c r="T16" s="8">
        <v>5.5</v>
      </c>
      <c r="U16" s="79">
        <f>('年間負荷計算シート (2)'!$O14/'EHP(定格)削減効果計算書（空調）'!$S16)*$T16</f>
        <v>11066</v>
      </c>
      <c r="V16" s="3">
        <v>30</v>
      </c>
      <c r="W16" s="8">
        <v>13</v>
      </c>
      <c r="X16" s="79">
        <f>('年間負荷計算シート (2)'!$AB14/'EHP(定格)削減効果計算書（空調）'!$V16)*$W16</f>
        <v>50414</v>
      </c>
      <c r="Y16" s="67">
        <f t="shared" si="8"/>
        <v>61480</v>
      </c>
      <c r="Z16" s="92">
        <f t="shared" si="4"/>
        <v>27112.68</v>
      </c>
      <c r="AA16" s="68">
        <f t="shared" si="5"/>
        <v>93245.040000000008</v>
      </c>
      <c r="AB16" s="117">
        <f t="shared" si="6"/>
        <v>0.77473252235087209</v>
      </c>
      <c r="AC16" s="19" t="s">
        <v>14</v>
      </c>
    </row>
    <row r="17" spans="1:29" ht="20.25" thickTop="1" thickBot="1">
      <c r="A17" s="10">
        <v>11</v>
      </c>
      <c r="B17" s="17" t="s">
        <v>65</v>
      </c>
      <c r="C17" s="16" t="s">
        <v>92</v>
      </c>
      <c r="D17" s="17">
        <v>11</v>
      </c>
      <c r="E17" s="13">
        <v>11</v>
      </c>
      <c r="F17" s="11">
        <v>11</v>
      </c>
      <c r="G17" s="13">
        <v>22</v>
      </c>
      <c r="H17" s="26">
        <f>('年間負荷計算シート (2)'!$O15/'EHP(定格)削減効果計算書（空調）'!$F17)*$G17</f>
        <v>53559.44</v>
      </c>
      <c r="I17" s="12">
        <v>33</v>
      </c>
      <c r="J17" s="13">
        <v>66</v>
      </c>
      <c r="K17" s="26">
        <f>('年間負荷計算シート (2)'!$AB15/'EHP(定格)削減効果計算書（空調）'!$I17)*$J17</f>
        <v>309697.08</v>
      </c>
      <c r="L17" s="67">
        <f t="shared" si="7"/>
        <v>363256.52</v>
      </c>
      <c r="M17" s="92">
        <f t="shared" si="0"/>
        <v>160196.12532000002</v>
      </c>
      <c r="N17" s="41"/>
      <c r="O17" s="91" t="str">
        <f t="shared" si="1"/>
        <v>部屋１１</v>
      </c>
      <c r="P17" s="72" t="s">
        <v>112</v>
      </c>
      <c r="Q17" s="91">
        <f t="shared" si="2"/>
        <v>11</v>
      </c>
      <c r="R17" s="93">
        <f t="shared" si="3"/>
        <v>11</v>
      </c>
      <c r="S17" s="7">
        <v>11</v>
      </c>
      <c r="T17" s="8">
        <v>6</v>
      </c>
      <c r="U17" s="79">
        <f>('年間負荷計算シート (2)'!$O15/'EHP(定格)削減効果計算書（空調）'!$S17)*$T17</f>
        <v>14607.119999999999</v>
      </c>
      <c r="V17" s="3">
        <v>33</v>
      </c>
      <c r="W17" s="8">
        <v>14</v>
      </c>
      <c r="X17" s="79">
        <f>('年間負荷計算シート (2)'!$AB15/'EHP(定格)削減効果計算書（空調）'!$V17)*$W17</f>
        <v>65693.320000000007</v>
      </c>
      <c r="Y17" s="67">
        <f t="shared" si="8"/>
        <v>80300.44</v>
      </c>
      <c r="Z17" s="92">
        <f t="shared" si="4"/>
        <v>35412.494039999998</v>
      </c>
      <c r="AA17" s="68">
        <f t="shared" si="5"/>
        <v>124783.63128000003</v>
      </c>
      <c r="AB17" s="117">
        <f t="shared" si="6"/>
        <v>0.7789428803645424</v>
      </c>
      <c r="AC17" s="19" t="s">
        <v>14</v>
      </c>
    </row>
    <row r="18" spans="1:29" ht="20.25" thickTop="1" thickBot="1">
      <c r="A18" s="10">
        <v>12</v>
      </c>
      <c r="B18" s="17" t="s">
        <v>76</v>
      </c>
      <c r="C18" s="72" t="s">
        <v>93</v>
      </c>
      <c r="D18" s="6">
        <v>12</v>
      </c>
      <c r="E18" s="8">
        <v>12</v>
      </c>
      <c r="F18" s="7">
        <v>12</v>
      </c>
      <c r="G18" s="8">
        <v>24</v>
      </c>
      <c r="H18" s="26">
        <f>('年間負荷計算シート (2)'!$O16/'EHP(定格)削減効果計算書（空調）'!$F18)*$G18</f>
        <v>69534.720000000001</v>
      </c>
      <c r="I18" s="3">
        <v>36</v>
      </c>
      <c r="J18" s="8">
        <v>72</v>
      </c>
      <c r="K18" s="26">
        <f>('年間負荷計算シート (2)'!$AB16/'EHP(定格)削減効果計算書（空調）'!$I18)*$J18</f>
        <v>402071.03999999998</v>
      </c>
      <c r="L18" s="67">
        <f t="shared" si="7"/>
        <v>471605.76000000001</v>
      </c>
      <c r="M18" s="92">
        <f t="shared" si="0"/>
        <v>207978.14016000001</v>
      </c>
      <c r="N18" s="41"/>
      <c r="O18" s="91" t="str">
        <f t="shared" si="1"/>
        <v>部屋１２</v>
      </c>
      <c r="P18" s="72" t="s">
        <v>113</v>
      </c>
      <c r="Q18" s="91">
        <f t="shared" si="2"/>
        <v>12</v>
      </c>
      <c r="R18" s="93">
        <f t="shared" si="3"/>
        <v>12</v>
      </c>
      <c r="S18" s="7">
        <v>12</v>
      </c>
      <c r="T18" s="8">
        <v>6.5</v>
      </c>
      <c r="U18" s="79">
        <f>('年間負荷計算シート (2)'!$O16/'EHP(定格)削減効果計算書（空調）'!$S18)*$T18</f>
        <v>18832.32</v>
      </c>
      <c r="V18" s="3">
        <v>36</v>
      </c>
      <c r="W18" s="8">
        <v>15</v>
      </c>
      <c r="X18" s="79">
        <f>('年間負荷計算シート (2)'!$AB16/'EHP(定格)削減効果計算書（空調）'!$V18)*$W18</f>
        <v>83764.799999999988</v>
      </c>
      <c r="Y18" s="67">
        <f t="shared" si="8"/>
        <v>102597.12</v>
      </c>
      <c r="Z18" s="92">
        <f t="shared" si="4"/>
        <v>45245.329919999996</v>
      </c>
      <c r="AA18" s="68">
        <f t="shared" si="5"/>
        <v>162732.81024000002</v>
      </c>
      <c r="AB18" s="117">
        <f t="shared" si="6"/>
        <v>0.78245151204260099</v>
      </c>
      <c r="AC18" s="19" t="s">
        <v>14</v>
      </c>
    </row>
    <row r="19" spans="1:29" ht="20.25" thickTop="1" thickBot="1">
      <c r="A19" s="10">
        <v>13</v>
      </c>
      <c r="B19" s="17" t="s">
        <v>66</v>
      </c>
      <c r="C19" s="16" t="s">
        <v>94</v>
      </c>
      <c r="D19" s="17">
        <v>13</v>
      </c>
      <c r="E19" s="13">
        <v>13</v>
      </c>
      <c r="F19" s="11">
        <v>13</v>
      </c>
      <c r="G19" s="13">
        <v>26</v>
      </c>
      <c r="H19" s="26">
        <f>('年間負荷計算シート (2)'!$O17/'EHP(定格)削減効果計算書（空調）'!$F19)*$G19</f>
        <v>88407.28</v>
      </c>
      <c r="I19" s="12">
        <v>39</v>
      </c>
      <c r="J19" s="13">
        <v>78</v>
      </c>
      <c r="K19" s="26">
        <f>('年間負荷計算シート (2)'!$AB17/'EHP(定格)削減効果計算書（空調）'!$I19)*$J19</f>
        <v>511197.95999999996</v>
      </c>
      <c r="L19" s="67">
        <f t="shared" si="7"/>
        <v>599605.24</v>
      </c>
      <c r="M19" s="92">
        <f t="shared" si="0"/>
        <v>264425.91084000003</v>
      </c>
      <c r="N19" s="41"/>
      <c r="O19" s="91" t="str">
        <f t="shared" si="1"/>
        <v>部屋１３</v>
      </c>
      <c r="P19" s="72" t="s">
        <v>114</v>
      </c>
      <c r="Q19" s="91">
        <f t="shared" si="2"/>
        <v>13</v>
      </c>
      <c r="R19" s="93">
        <f t="shared" si="3"/>
        <v>13</v>
      </c>
      <c r="S19" s="7">
        <v>13</v>
      </c>
      <c r="T19" s="8">
        <v>7</v>
      </c>
      <c r="U19" s="79">
        <f>('年間負荷計算シート (2)'!$O17/'EHP(定格)削減効果計算書（空調）'!$S19)*$T19</f>
        <v>23801.96</v>
      </c>
      <c r="V19" s="3">
        <v>39</v>
      </c>
      <c r="W19" s="8">
        <v>16</v>
      </c>
      <c r="X19" s="79">
        <f>('年間負荷計算シート (2)'!$AB17/'EHP(定格)削減効果計算書（空調）'!$V19)*$W19</f>
        <v>104861.12</v>
      </c>
      <c r="Y19" s="67">
        <f t="shared" si="8"/>
        <v>128663.07999999999</v>
      </c>
      <c r="Z19" s="92">
        <f t="shared" si="4"/>
        <v>56740.418279999998</v>
      </c>
      <c r="AA19" s="68">
        <f t="shared" si="5"/>
        <v>207685.49256000004</v>
      </c>
      <c r="AB19" s="117">
        <f t="shared" si="6"/>
        <v>0.78542035423172751</v>
      </c>
      <c r="AC19" s="19" t="s">
        <v>14</v>
      </c>
    </row>
    <row r="20" spans="1:29" ht="20.25" thickTop="1" thickBot="1">
      <c r="A20" s="10">
        <v>14</v>
      </c>
      <c r="B20" s="17" t="s">
        <v>77</v>
      </c>
      <c r="C20" s="72" t="s">
        <v>95</v>
      </c>
      <c r="D20" s="6">
        <v>14</v>
      </c>
      <c r="E20" s="8">
        <v>14</v>
      </c>
      <c r="F20" s="7">
        <v>14</v>
      </c>
      <c r="G20" s="8">
        <v>28</v>
      </c>
      <c r="H20" s="26">
        <f>('年間負荷計算シート (2)'!$O18/'EHP(定格)削減効果計算書（空調）'!$F20)*$G20</f>
        <v>110418.56</v>
      </c>
      <c r="I20" s="3">
        <v>42</v>
      </c>
      <c r="J20" s="8">
        <v>84</v>
      </c>
      <c r="K20" s="26">
        <f>('年間負荷計算シート (2)'!$AB18/'EHP(定格)削減効果計算書（空調）'!$I20)*$J20</f>
        <v>638473.91999999993</v>
      </c>
      <c r="L20" s="67">
        <f t="shared" si="7"/>
        <v>748892.48</v>
      </c>
      <c r="M20" s="92">
        <f t="shared" si="0"/>
        <v>330261.58367999998</v>
      </c>
      <c r="N20" s="41"/>
      <c r="O20" s="91" t="str">
        <f t="shared" si="1"/>
        <v>部屋１４</v>
      </c>
      <c r="P20" s="72" t="s">
        <v>115</v>
      </c>
      <c r="Q20" s="91">
        <f t="shared" si="2"/>
        <v>14</v>
      </c>
      <c r="R20" s="93">
        <f t="shared" si="3"/>
        <v>14</v>
      </c>
      <c r="S20" s="7">
        <v>14</v>
      </c>
      <c r="T20" s="8">
        <v>7.5</v>
      </c>
      <c r="U20" s="79">
        <f>('年間負荷計算シート (2)'!$O18/'EHP(定格)削減効果計算書（空調）'!$S20)*$T20</f>
        <v>29576.400000000001</v>
      </c>
      <c r="V20" s="3">
        <v>42</v>
      </c>
      <c r="W20" s="8">
        <v>17</v>
      </c>
      <c r="X20" s="79">
        <f>('年間負荷計算シート (2)'!$AB18/'EHP(定格)削減効果計算書（空調）'!$V20)*$W20</f>
        <v>129214.95999999999</v>
      </c>
      <c r="Y20" s="67">
        <f t="shared" si="8"/>
        <v>158791.35999999999</v>
      </c>
      <c r="Z20" s="92">
        <f t="shared" si="4"/>
        <v>70026.989759999997</v>
      </c>
      <c r="AA20" s="68">
        <f t="shared" si="5"/>
        <v>260234.59391999998</v>
      </c>
      <c r="AB20" s="117">
        <f t="shared" si="6"/>
        <v>0.78796507610812172</v>
      </c>
      <c r="AC20" s="19" t="s">
        <v>14</v>
      </c>
    </row>
    <row r="21" spans="1:29" ht="20.25" thickTop="1" thickBot="1">
      <c r="A21" s="10">
        <v>15</v>
      </c>
      <c r="B21" s="17" t="s">
        <v>67</v>
      </c>
      <c r="C21" s="16" t="s">
        <v>96</v>
      </c>
      <c r="D21" s="17">
        <v>15</v>
      </c>
      <c r="E21" s="13">
        <v>15</v>
      </c>
      <c r="F21" s="11">
        <v>15</v>
      </c>
      <c r="G21" s="13">
        <v>30</v>
      </c>
      <c r="H21" s="26">
        <f>('年間負荷計算シート (2)'!$O19/'EHP(定格)削減効果計算書（空調）'!$F21)*$G21</f>
        <v>135810</v>
      </c>
      <c r="I21" s="12">
        <v>45</v>
      </c>
      <c r="J21" s="13">
        <v>90</v>
      </c>
      <c r="K21" s="26">
        <f>('年間負荷計算シート (2)'!$AB19/'EHP(定格)削減効果計算書（空調）'!$I21)*$J21</f>
        <v>785295</v>
      </c>
      <c r="L21" s="67">
        <f t="shared" si="7"/>
        <v>921105</v>
      </c>
      <c r="M21" s="92">
        <f t="shared" si="0"/>
        <v>406207.30499999999</v>
      </c>
      <c r="N21" s="41"/>
      <c r="O21" s="91" t="str">
        <f t="shared" si="1"/>
        <v>部屋１５</v>
      </c>
      <c r="P21" s="72" t="s">
        <v>116</v>
      </c>
      <c r="Q21" s="91">
        <f t="shared" si="2"/>
        <v>15</v>
      </c>
      <c r="R21" s="93">
        <f t="shared" si="3"/>
        <v>15</v>
      </c>
      <c r="S21" s="7">
        <v>15</v>
      </c>
      <c r="T21" s="8">
        <v>8</v>
      </c>
      <c r="U21" s="79">
        <f>('年間負荷計算シート (2)'!$O19/'EHP(定格)削減効果計算書（空調）'!$S21)*$T21</f>
        <v>36216</v>
      </c>
      <c r="V21" s="3">
        <v>45</v>
      </c>
      <c r="W21" s="8">
        <v>18</v>
      </c>
      <c r="X21" s="79">
        <f>('年間負荷計算シート (2)'!$AB19/'EHP(定格)削減効果計算書（空調）'!$V21)*$W21</f>
        <v>157059</v>
      </c>
      <c r="Y21" s="67">
        <f t="shared" si="8"/>
        <v>193275</v>
      </c>
      <c r="Z21" s="92">
        <f t="shared" si="4"/>
        <v>85234.274999999994</v>
      </c>
      <c r="AA21" s="68">
        <f t="shared" si="5"/>
        <v>320973.03000000003</v>
      </c>
      <c r="AB21" s="117">
        <f t="shared" si="6"/>
        <v>0.7901705017343299</v>
      </c>
      <c r="AC21" s="19" t="s">
        <v>14</v>
      </c>
    </row>
    <row r="22" spans="1:29" ht="20.25" thickTop="1" thickBot="1">
      <c r="A22" s="10">
        <v>16</v>
      </c>
      <c r="B22" s="17" t="s">
        <v>78</v>
      </c>
      <c r="C22" s="16" t="s">
        <v>97</v>
      </c>
      <c r="D22" s="6">
        <v>16</v>
      </c>
      <c r="E22" s="8">
        <v>16</v>
      </c>
      <c r="F22" s="7">
        <v>16</v>
      </c>
      <c r="G22" s="13">
        <v>32</v>
      </c>
      <c r="H22" s="26">
        <f>('年間負荷計算シート (2)'!$O20/'EHP(定格)削減効果計算書（空調）'!$F22)*$G22</f>
        <v>164823.04000000001</v>
      </c>
      <c r="I22" s="3">
        <v>48</v>
      </c>
      <c r="J22" s="8">
        <v>96</v>
      </c>
      <c r="K22" s="26">
        <f>('年間負荷計算シート (2)'!$AB20/'EHP(定格)削減効果計算書（空調）'!$I22)*$J22</f>
        <v>953057.28000000003</v>
      </c>
      <c r="L22" s="67">
        <f t="shared" si="7"/>
        <v>1117880.3200000001</v>
      </c>
      <c r="M22" s="92">
        <f t="shared" si="0"/>
        <v>492985.22112000006</v>
      </c>
      <c r="N22" s="41"/>
      <c r="O22" s="91" t="str">
        <f t="shared" si="1"/>
        <v>部屋１６</v>
      </c>
      <c r="P22" s="72" t="s">
        <v>117</v>
      </c>
      <c r="Q22" s="91">
        <f t="shared" si="2"/>
        <v>16</v>
      </c>
      <c r="R22" s="93">
        <f t="shared" si="3"/>
        <v>16</v>
      </c>
      <c r="S22" s="7">
        <v>16</v>
      </c>
      <c r="T22" s="8">
        <v>8.5</v>
      </c>
      <c r="U22" s="79">
        <f>('年間負荷計算シート (2)'!$O20/'EHP(定格)削減効果計算書（空調）'!$S22)*$T22</f>
        <v>43781.120000000003</v>
      </c>
      <c r="V22" s="3">
        <v>48</v>
      </c>
      <c r="W22" s="8">
        <v>19</v>
      </c>
      <c r="X22" s="79">
        <f>('年間負荷計算シート (2)'!$AB20/'EHP(定格)削減効果計算書（空調）'!$V22)*$W22</f>
        <v>188625.92000000001</v>
      </c>
      <c r="Y22" s="67">
        <f t="shared" si="8"/>
        <v>232407.04000000001</v>
      </c>
      <c r="Z22" s="92">
        <f t="shared" si="4"/>
        <v>102491.50464</v>
      </c>
      <c r="AA22" s="68">
        <f t="shared" si="5"/>
        <v>390493.71648000006</v>
      </c>
      <c r="AB22" s="117">
        <f t="shared" si="6"/>
        <v>0.79210024915726218</v>
      </c>
      <c r="AC22" s="19" t="s">
        <v>14</v>
      </c>
    </row>
    <row r="23" spans="1:29" ht="20.25" thickTop="1" thickBot="1">
      <c r="A23" s="10">
        <v>17</v>
      </c>
      <c r="B23" s="17" t="s">
        <v>68</v>
      </c>
      <c r="C23" s="72" t="s">
        <v>98</v>
      </c>
      <c r="D23" s="17">
        <v>17</v>
      </c>
      <c r="E23" s="13">
        <v>17</v>
      </c>
      <c r="F23" s="11">
        <v>17</v>
      </c>
      <c r="G23" s="8">
        <v>34</v>
      </c>
      <c r="H23" s="26">
        <f>('年間負荷計算シート (2)'!$O21/'EHP(定格)削減効果計算書（空調）'!$F23)*$G23</f>
        <v>197699.12</v>
      </c>
      <c r="I23" s="12">
        <v>51</v>
      </c>
      <c r="J23" s="13">
        <v>102</v>
      </c>
      <c r="K23" s="26">
        <f>('年間負荷計算シート (2)'!$AB21/'EHP(定格)削減効果計算書（空調）'!$I23)*$J23</f>
        <v>1143156.8399999999</v>
      </c>
      <c r="L23" s="67">
        <f t="shared" si="7"/>
        <v>1340855.96</v>
      </c>
      <c r="M23" s="92">
        <f t="shared" si="0"/>
        <v>591317.47835999995</v>
      </c>
      <c r="N23" s="41"/>
      <c r="O23" s="91" t="str">
        <f t="shared" si="1"/>
        <v>部屋１７</v>
      </c>
      <c r="P23" s="72" t="s">
        <v>118</v>
      </c>
      <c r="Q23" s="91">
        <f t="shared" si="2"/>
        <v>17</v>
      </c>
      <c r="R23" s="93">
        <f t="shared" si="3"/>
        <v>17</v>
      </c>
      <c r="S23" s="7">
        <v>17</v>
      </c>
      <c r="T23" s="8">
        <v>9</v>
      </c>
      <c r="U23" s="79">
        <f>('年間負荷計算シート (2)'!$O21/'EHP(定格)削減効果計算書（空調）'!$S23)*$T23</f>
        <v>52332.12</v>
      </c>
      <c r="V23" s="3">
        <v>51</v>
      </c>
      <c r="W23" s="8">
        <v>20</v>
      </c>
      <c r="X23" s="79">
        <f>('年間負荷計算シート (2)'!$AB21/'EHP(定格)削減効果計算書（空調）'!$V23)*$W23</f>
        <v>224148.39999999997</v>
      </c>
      <c r="Y23" s="67">
        <f t="shared" si="8"/>
        <v>276480.51999999996</v>
      </c>
      <c r="Z23" s="92">
        <f t="shared" si="4"/>
        <v>121927.90931999998</v>
      </c>
      <c r="AA23" s="68">
        <f t="shared" si="5"/>
        <v>469389.56903999997</v>
      </c>
      <c r="AB23" s="117">
        <f t="shared" si="6"/>
        <v>0.79380296747161416</v>
      </c>
      <c r="AC23" s="19" t="s">
        <v>14</v>
      </c>
    </row>
    <row r="24" spans="1:29" ht="20.25" thickTop="1" thickBot="1">
      <c r="A24" s="10">
        <v>18</v>
      </c>
      <c r="B24" s="17" t="s">
        <v>79</v>
      </c>
      <c r="C24" s="16" t="s">
        <v>99</v>
      </c>
      <c r="D24" s="6">
        <v>18</v>
      </c>
      <c r="E24" s="8">
        <v>18</v>
      </c>
      <c r="F24" s="7">
        <v>18</v>
      </c>
      <c r="G24" s="13">
        <v>36</v>
      </c>
      <c r="H24" s="26">
        <f>('年間負荷計算シート (2)'!$O22/'EHP(定格)削減効果計算書（空調）'!$F24)*$G24</f>
        <v>0</v>
      </c>
      <c r="I24" s="3">
        <v>54</v>
      </c>
      <c r="J24" s="8">
        <v>108</v>
      </c>
      <c r="K24" s="26">
        <f>('年間負荷計算シート (2)'!$AB22/'EHP(定格)削減効果計算書（空調）'!$I24)*$J24</f>
        <v>0</v>
      </c>
      <c r="L24" s="67">
        <f t="shared" si="7"/>
        <v>0</v>
      </c>
      <c r="M24" s="92">
        <f t="shared" si="0"/>
        <v>0</v>
      </c>
      <c r="N24" s="41"/>
      <c r="O24" s="91" t="str">
        <f t="shared" si="1"/>
        <v>部屋１８</v>
      </c>
      <c r="P24" s="72" t="s">
        <v>119</v>
      </c>
      <c r="Q24" s="91">
        <f t="shared" si="2"/>
        <v>18</v>
      </c>
      <c r="R24" s="93">
        <f t="shared" si="3"/>
        <v>18</v>
      </c>
      <c r="S24" s="7">
        <v>18</v>
      </c>
      <c r="T24" s="8">
        <v>9.5</v>
      </c>
      <c r="U24" s="79">
        <f>('年間負荷計算シート (2)'!$O22/'EHP(定格)削減効果計算書（空調）'!$S24)*$T24</f>
        <v>0</v>
      </c>
      <c r="V24" s="3">
        <v>54</v>
      </c>
      <c r="W24" s="8">
        <v>21</v>
      </c>
      <c r="X24" s="79">
        <f>('年間負荷計算シート (2)'!$AB22/'EHP(定格)削減効果計算書（空調）'!$V24)*$W24</f>
        <v>0</v>
      </c>
      <c r="Y24" s="67">
        <f t="shared" si="8"/>
        <v>0</v>
      </c>
      <c r="Z24" s="92">
        <f t="shared" si="4"/>
        <v>0</v>
      </c>
      <c r="AA24" s="68">
        <f t="shared" si="5"/>
        <v>0</v>
      </c>
      <c r="AB24" s="117" t="str">
        <f t="shared" si="6"/>
        <v/>
      </c>
      <c r="AC24" s="19" t="s">
        <v>14</v>
      </c>
    </row>
    <row r="25" spans="1:29" ht="20.25" thickTop="1" thickBot="1">
      <c r="A25" s="10">
        <v>19</v>
      </c>
      <c r="B25" s="17" t="s">
        <v>80</v>
      </c>
      <c r="C25" s="72" t="s">
        <v>100</v>
      </c>
      <c r="D25" s="17">
        <v>19</v>
      </c>
      <c r="E25" s="13">
        <v>19</v>
      </c>
      <c r="F25" s="11">
        <v>19</v>
      </c>
      <c r="G25" s="8">
        <v>38</v>
      </c>
      <c r="H25" s="26">
        <f>('年間負荷計算シート (2)'!$O23/'EHP(定格)削減効果計算書（空調）'!$F25)*$G25</f>
        <v>0</v>
      </c>
      <c r="I25" s="12">
        <v>57</v>
      </c>
      <c r="J25" s="13">
        <v>114</v>
      </c>
      <c r="K25" s="26">
        <f>('年間負荷計算シート (2)'!$AB23/'EHP(定格)削減効果計算書（空調）'!$I25)*$J25</f>
        <v>0</v>
      </c>
      <c r="L25" s="67">
        <f t="shared" si="7"/>
        <v>0</v>
      </c>
      <c r="M25" s="92">
        <f t="shared" si="0"/>
        <v>0</v>
      </c>
      <c r="N25" s="41"/>
      <c r="O25" s="91" t="str">
        <f t="shared" si="1"/>
        <v>部屋１９</v>
      </c>
      <c r="P25" s="72" t="s">
        <v>120</v>
      </c>
      <c r="Q25" s="91">
        <f t="shared" si="2"/>
        <v>19</v>
      </c>
      <c r="R25" s="93">
        <f t="shared" si="3"/>
        <v>19</v>
      </c>
      <c r="S25" s="7">
        <v>19</v>
      </c>
      <c r="T25" s="8">
        <v>10</v>
      </c>
      <c r="U25" s="79">
        <f>('年間負荷計算シート (2)'!$O23/'EHP(定格)削減効果計算書（空調）'!$S25)*$T25</f>
        <v>0</v>
      </c>
      <c r="V25" s="3">
        <v>57</v>
      </c>
      <c r="W25" s="8">
        <v>22</v>
      </c>
      <c r="X25" s="79">
        <f>('年間負荷計算シート (2)'!$AB23/'EHP(定格)削減効果計算書（空調）'!$V25)*$W25</f>
        <v>0</v>
      </c>
      <c r="Y25" s="67">
        <f t="shared" si="8"/>
        <v>0</v>
      </c>
      <c r="Z25" s="92">
        <f t="shared" si="4"/>
        <v>0</v>
      </c>
      <c r="AA25" s="68">
        <f t="shared" si="5"/>
        <v>0</v>
      </c>
      <c r="AB25" s="117" t="str">
        <f t="shared" si="6"/>
        <v/>
      </c>
      <c r="AC25" s="19" t="s">
        <v>14</v>
      </c>
    </row>
    <row r="26" spans="1:29" ht="19.5" thickTop="1">
      <c r="A26" s="10">
        <v>20</v>
      </c>
      <c r="B26" s="17" t="s">
        <v>81</v>
      </c>
      <c r="C26" s="16" t="s">
        <v>101</v>
      </c>
      <c r="D26" s="6">
        <v>20</v>
      </c>
      <c r="E26" s="8">
        <v>20</v>
      </c>
      <c r="F26" s="7">
        <v>20</v>
      </c>
      <c r="G26" s="13">
        <v>40</v>
      </c>
      <c r="H26" s="26">
        <f>('年間負荷計算シート (2)'!$O24/'EHP(定格)削減効果計算書（空調）'!$F26)*$G26</f>
        <v>0</v>
      </c>
      <c r="I26" s="3">
        <v>60</v>
      </c>
      <c r="J26" s="8">
        <v>120</v>
      </c>
      <c r="K26" s="26">
        <f>('年間負荷計算シート (2)'!$AB24/'EHP(定格)削減効果計算書（空調）'!$I26)*$J26</f>
        <v>0</v>
      </c>
      <c r="L26" s="67">
        <f t="shared" si="7"/>
        <v>0</v>
      </c>
      <c r="M26" s="109">
        <f t="shared" si="0"/>
        <v>0</v>
      </c>
      <c r="N26" s="41"/>
      <c r="O26" s="91" t="str">
        <f t="shared" si="1"/>
        <v>部屋２０</v>
      </c>
      <c r="P26" s="72" t="s">
        <v>121</v>
      </c>
      <c r="Q26" s="91">
        <f t="shared" si="2"/>
        <v>20</v>
      </c>
      <c r="R26" s="93">
        <f t="shared" si="3"/>
        <v>20</v>
      </c>
      <c r="S26" s="7">
        <v>20</v>
      </c>
      <c r="T26" s="8">
        <v>10.5</v>
      </c>
      <c r="U26" s="79">
        <f>('年間負荷計算シート (2)'!$O24/'EHP(定格)削減効果計算書（空調）'!$S26)*$T26</f>
        <v>0</v>
      </c>
      <c r="V26" s="3">
        <v>60</v>
      </c>
      <c r="W26" s="8">
        <v>23</v>
      </c>
      <c r="X26" s="79">
        <f>('年間負荷計算シート (2)'!$AB24/'EHP(定格)削減効果計算書（空調）'!$V26)*$W26</f>
        <v>0</v>
      </c>
      <c r="Y26" s="67">
        <f t="shared" si="8"/>
        <v>0</v>
      </c>
      <c r="Z26" s="92">
        <f t="shared" si="4"/>
        <v>0</v>
      </c>
      <c r="AA26" s="68">
        <f t="shared" si="5"/>
        <v>0</v>
      </c>
      <c r="AB26" s="117" t="str">
        <f t="shared" si="6"/>
        <v/>
      </c>
      <c r="AC26" s="19" t="s">
        <v>14</v>
      </c>
    </row>
    <row r="27" spans="1:29" ht="18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118"/>
      <c r="P27" s="118"/>
      <c r="Q27" s="119"/>
      <c r="R27" s="119"/>
      <c r="S27" s="119"/>
      <c r="T27" s="119"/>
      <c r="U27" s="119"/>
      <c r="V27" s="119"/>
      <c r="W27" s="8"/>
      <c r="X27" s="119"/>
      <c r="Y27" s="119"/>
      <c r="Z27" s="119"/>
      <c r="AA27" s="119"/>
      <c r="AB27" s="119"/>
      <c r="AC27" s="119"/>
    </row>
    <row r="28" spans="1:29" ht="18" customHeight="1">
      <c r="A28" s="43"/>
      <c r="B28" s="43"/>
      <c r="C28" s="103"/>
      <c r="D28" s="103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9" ht="18" customHeight="1">
      <c r="A29" s="44"/>
      <c r="B29" s="44"/>
      <c r="C29" s="45"/>
      <c r="D29" s="35"/>
      <c r="E29" s="46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9" ht="18" customHeight="1">
      <c r="A30" s="18"/>
      <c r="B30" s="18"/>
      <c r="C30" s="5"/>
    </row>
    <row r="31" spans="1:29" ht="18" customHeight="1">
      <c r="A31" s="18"/>
      <c r="B31" s="18"/>
      <c r="C31" s="5"/>
    </row>
    <row r="32" spans="1:29" ht="18" customHeight="1">
      <c r="A32" s="18"/>
      <c r="B32" s="18"/>
      <c r="C32" s="5"/>
    </row>
    <row r="33" spans="1:9" ht="18" customHeight="1">
      <c r="A33" s="18"/>
      <c r="B33" s="18"/>
      <c r="C33" s="5"/>
      <c r="D33" s="103"/>
      <c r="E33" s="103"/>
      <c r="H33" s="103"/>
      <c r="I33" s="103"/>
    </row>
    <row r="34" spans="1:9" ht="18" customHeight="1">
      <c r="A34" s="18"/>
      <c r="B34" s="18"/>
      <c r="C34" s="5"/>
    </row>
    <row r="35" spans="1:9" ht="18" customHeight="1">
      <c r="C35" s="2"/>
    </row>
    <row r="36" spans="1:9" ht="18" customHeight="1">
      <c r="C36" s="2"/>
    </row>
    <row r="37" spans="1:9" ht="18" customHeight="1">
      <c r="C37" s="2"/>
    </row>
    <row r="38" spans="1:9" ht="18" customHeight="1"/>
    <row r="39" spans="1:9" ht="18" customHeight="1"/>
    <row r="40" spans="1:9" ht="18" customHeight="1"/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</sheetData>
  <phoneticPr fontId="3"/>
  <conditionalFormatting sqref="AC4">
    <cfRule type="cellIs" dxfId="7" priority="5" operator="equal">
      <formula>"補助対象"</formula>
    </cfRule>
  </conditionalFormatting>
  <conditionalFormatting sqref="AC7:AC26">
    <cfRule type="cellIs" dxfId="6" priority="1" operator="equal">
      <formula>"対象"</formula>
    </cfRule>
  </conditionalFormatting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4B81-00C0-4B6E-BF0A-AFC90411794E}">
  <sheetPr codeName="Sheet4">
    <tabColor theme="4" tint="0.79998168889431442"/>
  </sheetPr>
  <dimension ref="A1:AM51"/>
  <sheetViews>
    <sheetView view="pageBreakPreview" zoomScale="85" zoomScaleNormal="85" zoomScaleSheetLayoutView="85" workbookViewId="0">
      <selection sqref="A1:O4"/>
    </sheetView>
  </sheetViews>
  <sheetFormatPr defaultRowHeight="18.75"/>
  <cols>
    <col min="1" max="1" width="4.75" style="1" customWidth="1"/>
    <col min="2" max="2" width="10.375" style="1" customWidth="1"/>
    <col min="3" max="3" width="14.375" style="1" customWidth="1"/>
    <col min="4" max="4" width="5.5" style="1" customWidth="1"/>
    <col min="5" max="5" width="13.375" style="1" customWidth="1"/>
    <col min="6" max="6" width="13.375" style="135" customWidth="1"/>
    <col min="7" max="7" width="13.375" style="263" customWidth="1"/>
    <col min="8" max="8" width="17.75" style="135" bestFit="1" customWidth="1"/>
    <col min="9" max="11" width="9.125" style="135" customWidth="1"/>
    <col min="12" max="12" width="13.25" style="135" customWidth="1"/>
    <col min="13" max="13" width="13.25" style="263" customWidth="1"/>
    <col min="14" max="14" width="13.25" style="135" customWidth="1"/>
    <col min="15" max="17" width="9.125" style="135" customWidth="1"/>
    <col min="18" max="20" width="9.625" style="1" customWidth="1"/>
    <col min="21" max="21" width="5.75" style="1" customWidth="1"/>
    <col min="22" max="22" width="9.625" style="1" customWidth="1"/>
    <col min="23" max="23" width="15" style="1" customWidth="1"/>
    <col min="24" max="24" width="6.75" style="1" customWidth="1"/>
    <col min="25" max="25" width="9" style="1"/>
    <col min="26" max="26" width="9" style="135"/>
    <col min="27" max="27" width="7.125" style="135" bestFit="1" customWidth="1"/>
    <col min="28" max="28" width="9" style="135"/>
    <col min="29" max="29" width="9.125" style="203" customWidth="1"/>
    <col min="30" max="30" width="9" style="203"/>
    <col min="31" max="31" width="9" style="135"/>
    <col min="32" max="32" width="7.125" style="135" bestFit="1" customWidth="1"/>
    <col min="33" max="33" width="9.125" style="135" customWidth="1"/>
    <col min="34" max="34" width="9.125" style="203" customWidth="1"/>
    <col min="35" max="35" width="9.875" style="203" customWidth="1"/>
    <col min="36" max="36" width="14.875" style="203" customWidth="1"/>
    <col min="37" max="37" width="9" style="203"/>
    <col min="38" max="16384" width="9" style="1"/>
  </cols>
  <sheetData>
    <row r="1" spans="1:39" ht="26.25">
      <c r="A1" s="36" t="s">
        <v>139</v>
      </c>
      <c r="B1" s="36"/>
      <c r="C1" s="36"/>
      <c r="D1" s="36"/>
      <c r="E1" s="36"/>
      <c r="F1" s="206"/>
      <c r="G1" s="258"/>
      <c r="H1" s="206"/>
      <c r="I1" s="36"/>
      <c r="J1" s="36"/>
      <c r="K1" s="36"/>
      <c r="L1" s="206"/>
      <c r="M1" s="258"/>
      <c r="N1" s="206"/>
      <c r="O1" s="36"/>
      <c r="P1" s="36"/>
      <c r="Q1" s="36"/>
      <c r="R1" s="36"/>
      <c r="S1" s="36"/>
      <c r="T1" s="34"/>
      <c r="Y1" s="36"/>
      <c r="AA1" s="206"/>
      <c r="AC1" s="202"/>
      <c r="AD1" s="202"/>
      <c r="AE1" s="206"/>
      <c r="AF1" s="206"/>
      <c r="AG1" s="206"/>
      <c r="AH1" s="202"/>
      <c r="AI1" s="202"/>
      <c r="AJ1" s="202"/>
      <c r="AK1" s="202"/>
    </row>
    <row r="2" spans="1:39" ht="26.25">
      <c r="A2" s="36"/>
      <c r="B2" s="36"/>
      <c r="C2" s="36"/>
      <c r="D2" s="36"/>
      <c r="E2" s="36"/>
      <c r="F2" s="206"/>
      <c r="G2" s="258"/>
      <c r="H2" s="206"/>
      <c r="I2" s="36"/>
      <c r="J2" s="36"/>
      <c r="K2" s="36"/>
      <c r="L2" s="206"/>
      <c r="M2" s="258"/>
      <c r="N2" s="206"/>
      <c r="O2" s="36"/>
      <c r="P2" s="36"/>
      <c r="Q2" s="36"/>
      <c r="R2" s="36"/>
      <c r="S2" s="36"/>
      <c r="T2" s="34"/>
      <c r="Y2" s="36"/>
      <c r="AA2" s="206"/>
      <c r="AC2" s="202"/>
      <c r="AD2" s="202"/>
      <c r="AE2" s="206"/>
      <c r="AF2" s="206"/>
      <c r="AG2" s="206"/>
      <c r="AH2" s="202"/>
      <c r="AI2" s="202"/>
      <c r="AJ2" s="202"/>
      <c r="AK2" s="202"/>
    </row>
    <row r="3" spans="1:39" ht="19.5" customHeight="1">
      <c r="A3" s="36"/>
      <c r="B3" s="127" t="s">
        <v>129</v>
      </c>
      <c r="C3" s="36"/>
      <c r="D3" s="36"/>
      <c r="E3" s="36"/>
      <c r="F3" s="206"/>
      <c r="G3" s="258"/>
      <c r="H3" s="206"/>
      <c r="I3" s="36"/>
      <c r="J3" s="36"/>
      <c r="K3" s="36"/>
      <c r="L3" s="206"/>
      <c r="M3" s="258"/>
      <c r="O3" s="36"/>
      <c r="P3" s="36"/>
      <c r="Q3" s="1"/>
      <c r="T3" s="34"/>
      <c r="Y3" s="36"/>
      <c r="AA3" s="206"/>
      <c r="AC3" s="202"/>
      <c r="AD3" s="202"/>
      <c r="AF3" s="206"/>
      <c r="AH3" s="202"/>
      <c r="AK3" s="202"/>
    </row>
    <row r="4" spans="1:39" ht="26.25">
      <c r="A4" s="36"/>
      <c r="B4" s="126"/>
      <c r="C4" s="36"/>
      <c r="D4" s="36"/>
      <c r="E4" s="36"/>
      <c r="F4" s="206"/>
      <c r="G4" s="258"/>
      <c r="H4" s="206"/>
      <c r="I4" s="36"/>
      <c r="J4" s="36"/>
      <c r="K4" s="36"/>
      <c r="L4" s="206"/>
      <c r="M4" s="258"/>
      <c r="O4" s="36"/>
      <c r="P4" s="36"/>
      <c r="Q4" s="1"/>
      <c r="T4" s="34"/>
      <c r="Y4" s="36"/>
      <c r="AA4" s="206"/>
      <c r="AC4" s="202"/>
      <c r="AD4" s="202"/>
      <c r="AF4" s="206"/>
      <c r="AH4" s="202"/>
      <c r="AK4" s="202"/>
    </row>
    <row r="5" spans="1:39" ht="26.25">
      <c r="A5" s="36"/>
      <c r="B5" s="126"/>
      <c r="C5" s="36"/>
      <c r="D5" s="36"/>
      <c r="E5" s="36"/>
      <c r="F5" s="206"/>
      <c r="G5" s="258"/>
      <c r="H5" s="206"/>
      <c r="I5" s="36"/>
      <c r="J5" s="36"/>
      <c r="K5" s="36"/>
      <c r="L5" s="206"/>
      <c r="M5" s="258"/>
      <c r="O5" s="36"/>
      <c r="P5" s="36"/>
      <c r="Q5" s="1"/>
      <c r="T5" s="34"/>
      <c r="Y5" s="36"/>
      <c r="AA5" s="206"/>
      <c r="AC5" s="202"/>
      <c r="AD5" s="202"/>
      <c r="AF5" s="206"/>
      <c r="AG5" s="206"/>
      <c r="AH5" s="202"/>
      <c r="AJ5" s="202"/>
      <c r="AK5" s="202"/>
    </row>
    <row r="6" spans="1:39" ht="21.75" thickBot="1">
      <c r="A6" s="37" t="s">
        <v>32</v>
      </c>
      <c r="B6" s="37"/>
      <c r="F6" s="213"/>
      <c r="G6" s="259"/>
      <c r="H6" s="213"/>
      <c r="I6" s="133" t="s">
        <v>17</v>
      </c>
      <c r="J6" s="133" t="s">
        <v>140</v>
      </c>
      <c r="K6" s="133" t="s">
        <v>141</v>
      </c>
      <c r="L6" s="213"/>
      <c r="M6" s="259"/>
      <c r="N6" s="213"/>
      <c r="O6" s="133" t="s">
        <v>17</v>
      </c>
      <c r="P6" s="133" t="s">
        <v>140</v>
      </c>
      <c r="Q6" s="133" t="s">
        <v>141</v>
      </c>
      <c r="T6" s="34"/>
      <c r="U6" s="37" t="s">
        <v>31</v>
      </c>
      <c r="V6" s="34"/>
      <c r="W6" s="35"/>
      <c r="X6" s="35"/>
      <c r="AA6" s="435" t="s">
        <v>136</v>
      </c>
      <c r="AB6" s="435"/>
      <c r="AC6" s="215" t="s">
        <v>137</v>
      </c>
      <c r="AD6" s="215" t="s">
        <v>138</v>
      </c>
      <c r="AF6" s="435" t="s">
        <v>136</v>
      </c>
      <c r="AG6" s="435"/>
      <c r="AH6" s="215" t="s">
        <v>137</v>
      </c>
      <c r="AI6" s="215" t="s">
        <v>138</v>
      </c>
      <c r="AJ6" s="215"/>
      <c r="AM6" s="34"/>
    </row>
    <row r="7" spans="1:39" ht="18.75" customHeight="1">
      <c r="A7" s="413" t="s">
        <v>0</v>
      </c>
      <c r="B7" s="413" t="s">
        <v>18</v>
      </c>
      <c r="C7" s="415" t="s">
        <v>16</v>
      </c>
      <c r="D7" s="415" t="s">
        <v>1</v>
      </c>
      <c r="E7" s="54" t="s">
        <v>3</v>
      </c>
      <c r="F7" s="427" t="s">
        <v>22</v>
      </c>
      <c r="G7" s="428"/>
      <c r="H7" s="429"/>
      <c r="I7" s="176" t="s">
        <v>6</v>
      </c>
      <c r="J7" s="177" t="s">
        <v>23</v>
      </c>
      <c r="K7" s="178" t="s">
        <v>23</v>
      </c>
      <c r="L7" s="430" t="s">
        <v>26</v>
      </c>
      <c r="M7" s="431"/>
      <c r="N7" s="432"/>
      <c r="O7" s="160" t="s">
        <v>7</v>
      </c>
      <c r="P7" s="174" t="s">
        <v>23</v>
      </c>
      <c r="Q7" s="172" t="s">
        <v>23</v>
      </c>
      <c r="R7" s="65" t="s">
        <v>2</v>
      </c>
      <c r="S7" s="58" t="s">
        <v>29</v>
      </c>
      <c r="T7" s="58" t="s">
        <v>10</v>
      </c>
      <c r="U7" s="413" t="s">
        <v>0</v>
      </c>
      <c r="V7" s="413" t="s">
        <v>18</v>
      </c>
      <c r="W7" s="415" t="s">
        <v>16</v>
      </c>
      <c r="X7" s="415" t="s">
        <v>1</v>
      </c>
      <c r="Y7" s="54" t="s">
        <v>3</v>
      </c>
      <c r="Z7" s="241" t="s">
        <v>22</v>
      </c>
      <c r="AA7" s="425" t="s">
        <v>134</v>
      </c>
      <c r="AB7" s="425" t="s">
        <v>135</v>
      </c>
      <c r="AC7" s="225" t="s">
        <v>6</v>
      </c>
      <c r="AD7" s="226" t="s">
        <v>6</v>
      </c>
      <c r="AE7" s="244" t="s">
        <v>26</v>
      </c>
      <c r="AF7" s="433" t="s">
        <v>134</v>
      </c>
      <c r="AG7" s="433" t="s">
        <v>135</v>
      </c>
      <c r="AH7" s="227" t="s">
        <v>7</v>
      </c>
      <c r="AI7" s="227" t="s">
        <v>7</v>
      </c>
      <c r="AJ7" s="228" t="s">
        <v>2</v>
      </c>
      <c r="AK7" s="229" t="s">
        <v>10</v>
      </c>
    </row>
    <row r="8" spans="1:39" ht="19.5" thickBot="1">
      <c r="A8" s="423"/>
      <c r="B8" s="423"/>
      <c r="C8" s="424"/>
      <c r="D8" s="424"/>
      <c r="E8" s="153" t="s">
        <v>4</v>
      </c>
      <c r="F8" s="219" t="s">
        <v>34</v>
      </c>
      <c r="G8" s="260" t="s">
        <v>36</v>
      </c>
      <c r="H8" s="220" t="s">
        <v>37</v>
      </c>
      <c r="I8" s="179" t="s">
        <v>130</v>
      </c>
      <c r="J8" s="180" t="s">
        <v>25</v>
      </c>
      <c r="K8" s="181" t="s">
        <v>25</v>
      </c>
      <c r="L8" s="223" t="s">
        <v>35</v>
      </c>
      <c r="M8" s="264" t="s">
        <v>131</v>
      </c>
      <c r="N8" s="224" t="s">
        <v>38</v>
      </c>
      <c r="O8" s="161" t="s">
        <v>146</v>
      </c>
      <c r="P8" s="175" t="s">
        <v>25</v>
      </c>
      <c r="Q8" s="173" t="s">
        <v>24</v>
      </c>
      <c r="R8" s="157" t="s">
        <v>42</v>
      </c>
      <c r="S8" s="158" t="s">
        <v>28</v>
      </c>
      <c r="T8" s="158" t="s">
        <v>11</v>
      </c>
      <c r="U8" s="414"/>
      <c r="V8" s="414"/>
      <c r="W8" s="416"/>
      <c r="X8" s="416"/>
      <c r="Y8" s="14" t="s">
        <v>4</v>
      </c>
      <c r="Z8" s="216" t="s">
        <v>34</v>
      </c>
      <c r="AA8" s="426"/>
      <c r="AB8" s="426"/>
      <c r="AC8" s="230" t="s">
        <v>147</v>
      </c>
      <c r="AD8" s="231" t="s">
        <v>146</v>
      </c>
      <c r="AE8" s="245" t="s">
        <v>35</v>
      </c>
      <c r="AF8" s="434"/>
      <c r="AG8" s="434"/>
      <c r="AH8" s="232" t="s">
        <v>147</v>
      </c>
      <c r="AI8" s="233" t="s">
        <v>148</v>
      </c>
      <c r="AJ8" s="234" t="s">
        <v>42</v>
      </c>
      <c r="AK8" s="235" t="s">
        <v>11</v>
      </c>
    </row>
    <row r="9" spans="1:39" ht="19.5" thickTop="1">
      <c r="A9" s="131" t="s">
        <v>153</v>
      </c>
      <c r="B9" s="6" t="s">
        <v>154</v>
      </c>
      <c r="C9" s="72" t="s">
        <v>155</v>
      </c>
      <c r="D9" s="6">
        <v>2</v>
      </c>
      <c r="E9" s="8">
        <v>8</v>
      </c>
      <c r="F9" s="221">
        <v>22.4</v>
      </c>
      <c r="G9" s="257">
        <v>0.55000000000000004</v>
      </c>
      <c r="H9" s="222">
        <v>19.100000000000001</v>
      </c>
      <c r="I9" s="151">
        <f>G9*E9*SUM('年間負荷計算シート (EHP用)'!$C$3:$N$3)*D9</f>
        <v>1408</v>
      </c>
      <c r="J9" s="250">
        <f>D9*E9*H9*SUM('年間負荷計算シート (GHP用)'!$C$3:$N$3)*0.075</f>
        <v>3667.2</v>
      </c>
      <c r="K9" s="168">
        <f>('年間負荷計算シート (GHP用)'!O5*0.075)</f>
        <v>1250.5152</v>
      </c>
      <c r="L9" s="221">
        <v>25</v>
      </c>
      <c r="M9" s="265">
        <v>0.55000000000000004</v>
      </c>
      <c r="N9" s="222">
        <v>18.7</v>
      </c>
      <c r="O9" s="165">
        <f>E9*D9*SUM('年間負荷計算シート (EHP用)'!$P$3:$AA$3)*M9</f>
        <v>1232</v>
      </c>
      <c r="P9" s="170">
        <f>D9*E9*N9*SUM('年間負荷計算シート (GHP用)'!$P$3:$AA$3)*0.075</f>
        <v>3141.6</v>
      </c>
      <c r="Q9" s="168">
        <f>('年間負荷計算シート (GHP用)'!AB5*0.075)</f>
        <v>870.22320000000002</v>
      </c>
      <c r="R9" s="92">
        <f t="shared" ref="R9" si="0">IFERROR((I9+O9),"")</f>
        <v>2640</v>
      </c>
      <c r="S9" s="92">
        <f t="shared" ref="S9" si="1">IFERROR((K9+Q9)*D9,"")</f>
        <v>4241.4768000000004</v>
      </c>
      <c r="T9" s="92">
        <f>IFERROR((R9*CO2削減量判定2!$C$7)+(S9*CO2削減量判定2!$C$8),"")</f>
        <v>10622.733264</v>
      </c>
      <c r="U9" s="9" t="s">
        <v>153</v>
      </c>
      <c r="V9" s="91" t="str">
        <f t="shared" ref="V9:V29" si="2">IF(B9="","",B9)</f>
        <v>会議室A</v>
      </c>
      <c r="W9" s="6" t="s">
        <v>156</v>
      </c>
      <c r="X9" s="91">
        <f t="shared" ref="X9:X29" si="3">D9</f>
        <v>2</v>
      </c>
      <c r="Y9" s="93">
        <f t="shared" ref="Y9:Y29" si="4">E9</f>
        <v>8</v>
      </c>
      <c r="Z9" s="151">
        <f>$F$9</f>
        <v>22.4</v>
      </c>
      <c r="AA9" s="208"/>
      <c r="AB9" s="243">
        <v>7.1</v>
      </c>
      <c r="AC9" s="240" t="str">
        <f>IFERROR(X9*Y9*SUM(#REF!)*AB9/#REF!,"")</f>
        <v/>
      </c>
      <c r="AD9" s="237">
        <f>IFERROR('年間負荷計算シート (EHP用)'!$O5/AB9,"")</f>
        <v>2754.1273239436623</v>
      </c>
      <c r="AE9" s="246">
        <f>L9</f>
        <v>25</v>
      </c>
      <c r="AF9" s="208"/>
      <c r="AG9" s="243">
        <v>8</v>
      </c>
      <c r="AH9" s="240" t="str">
        <f>IFERROR(X9*Y9*AG9*SUM(#REF!)/#REF!,"")</f>
        <v/>
      </c>
      <c r="AI9" s="238">
        <f>IFERROR(('年間負荷計算シート (EHP用)'!$AB5/AG9),"")</f>
        <v>1939</v>
      </c>
      <c r="AJ9" s="239">
        <f t="shared" ref="AJ9" si="5">IFERROR((AC9+AH9),(AD9+AI9))</f>
        <v>4693.1273239436623</v>
      </c>
      <c r="AK9" s="239">
        <f>IFERROR(AJ9*CO2削減量判定2!$C$7,"")</f>
        <v>2069.6691498591549</v>
      </c>
    </row>
    <row r="10" spans="1:39">
      <c r="A10" s="247">
        <v>1</v>
      </c>
      <c r="B10" s="17"/>
      <c r="C10" s="16"/>
      <c r="D10" s="17"/>
      <c r="E10" s="13"/>
      <c r="F10" s="248"/>
      <c r="G10" s="261"/>
      <c r="H10" s="249"/>
      <c r="I10" s="218">
        <f>G10*E10*SUM('年間負荷計算シート (EHP用)'!$C$3:$N$3)*D10</f>
        <v>0</v>
      </c>
      <c r="J10" s="250">
        <f>D10*E10*H10*SUM('年間負荷計算シート (GHP用)'!$C$3:$N$3)*0.075</f>
        <v>0</v>
      </c>
      <c r="K10" s="251">
        <f>('年間負荷計算シート (GHP用)'!$O6*0.075)</f>
        <v>0</v>
      </c>
      <c r="L10" s="248"/>
      <c r="M10" s="266"/>
      <c r="N10" s="249"/>
      <c r="O10" s="252">
        <f>D10*M10*E10*SUM('年間負荷計算シート (EHP用)'!$P$3:$AA$3)</f>
        <v>0</v>
      </c>
      <c r="P10" s="250">
        <f>D10*E10*N10*SUM('年間負荷計算シート (GHP用)'!$P$3:$AA$3)*0.075</f>
        <v>0</v>
      </c>
      <c r="Q10" s="168">
        <f>('年間負荷計算シート (GHP用)'!$AB6*0.075)</f>
        <v>0</v>
      </c>
      <c r="R10" s="27">
        <f>IFERROR((I10+O10),"")</f>
        <v>0</v>
      </c>
      <c r="S10" s="29">
        <f>IFERROR((K10+Q10),"")</f>
        <v>0</v>
      </c>
      <c r="T10" s="29">
        <f>IFERROR((R10*CO2削減量判定2!$C$7)+(S10*CO2削減量判定2!$C$8),"")</f>
        <v>0</v>
      </c>
      <c r="U10" s="247">
        <v>1</v>
      </c>
      <c r="V10" s="30" t="str">
        <f t="shared" si="2"/>
        <v/>
      </c>
      <c r="W10" s="17"/>
      <c r="X10" s="30">
        <f t="shared" si="3"/>
        <v>0</v>
      </c>
      <c r="Y10" s="15">
        <f t="shared" si="4"/>
        <v>0</v>
      </c>
      <c r="Z10" s="218">
        <f>$F10</f>
        <v>0</v>
      </c>
      <c r="AA10" s="207"/>
      <c r="AB10" s="242"/>
      <c r="AC10" s="217" t="str">
        <f>IFERROR(X10*Y10*SUM(#REF!)*AB10/#REF!,"")</f>
        <v/>
      </c>
      <c r="AD10" s="253" t="str">
        <f>IFERROR('年間負荷計算シート (EHP用)'!$O5/AB10,"")</f>
        <v/>
      </c>
      <c r="AE10" s="254">
        <f t="shared" ref="AE10:AE29" si="6">L10</f>
        <v>0</v>
      </c>
      <c r="AF10" s="207"/>
      <c r="AG10" s="242"/>
      <c r="AH10" s="217" t="str">
        <f>IFERROR(X10*Y10*AG10*SUM(#REF!)/#REF!,"")</f>
        <v/>
      </c>
      <c r="AI10" s="255" t="str">
        <f>IFERROR(('年間負荷計算シート (EHP用)'!$AB5/AG10),"")</f>
        <v/>
      </c>
      <c r="AJ10" s="236" t="e">
        <f>IFERROR((AC10+AH10),(AD10+AI10))</f>
        <v>#VALUE!</v>
      </c>
      <c r="AK10" s="256" t="str">
        <f>IFERROR(AJ10*CO2削減量判定2!$C$7,"")</f>
        <v/>
      </c>
    </row>
    <row r="11" spans="1:39">
      <c r="A11" s="131">
        <v>2</v>
      </c>
      <c r="B11" s="6"/>
      <c r="C11" s="72"/>
      <c r="D11" s="6"/>
      <c r="E11" s="8"/>
      <c r="F11" s="221"/>
      <c r="G11" s="257"/>
      <c r="H11" s="222"/>
      <c r="I11" s="151">
        <f>G11*E11*SUM('年間負荷計算シート (EHP用)'!$C$3:$N$3)*D11</f>
        <v>0</v>
      </c>
      <c r="J11" s="250">
        <f>D11*E11*H11*SUM('年間負荷計算シート (GHP用)'!$C$3:$N$3)*0.075</f>
        <v>0</v>
      </c>
      <c r="K11" s="251">
        <f>('年間負荷計算シート (GHP用)'!$O7*0.075)</f>
        <v>0</v>
      </c>
      <c r="L11" s="221"/>
      <c r="M11" s="265"/>
      <c r="N11" s="222"/>
      <c r="O11" s="252">
        <f>D11*M11*E11*SUM('年間負荷計算シート (EHP用)'!$P$3:$AA$3)</f>
        <v>0</v>
      </c>
      <c r="P11" s="170">
        <f>D11*E11*N11*SUM('年間負荷計算シート (GHP用)'!$P$3:$AA$3)*0.075</f>
        <v>0</v>
      </c>
      <c r="Q11" s="168">
        <f>('年間負荷計算シート (GHP用)'!$AB7*0.075)</f>
        <v>0</v>
      </c>
      <c r="R11" s="68">
        <f t="shared" ref="R11:R29" si="7">IFERROR((I11+O11),"")</f>
        <v>0</v>
      </c>
      <c r="S11" s="92">
        <f t="shared" ref="S11:S29" si="8">IFERROR((K11+Q11)*D11,"")</f>
        <v>0</v>
      </c>
      <c r="T11" s="92">
        <f>IFERROR((R11*CO2削減量判定2!$C$7)+(S11*CO2削減量判定2!$C$8),"")</f>
        <v>0</v>
      </c>
      <c r="U11" s="131">
        <v>2</v>
      </c>
      <c r="V11" s="91" t="str">
        <f t="shared" si="2"/>
        <v/>
      </c>
      <c r="W11" s="6"/>
      <c r="X11" s="91">
        <f t="shared" si="3"/>
        <v>0</v>
      </c>
      <c r="Y11" s="93">
        <f t="shared" si="4"/>
        <v>0</v>
      </c>
      <c r="Z11" s="218">
        <f t="shared" ref="Z11:Z29" si="9">$F11</f>
        <v>0</v>
      </c>
      <c r="AA11" s="208"/>
      <c r="AB11" s="242"/>
      <c r="AC11" s="217" t="str">
        <f>IFERROR(X11*Y11*SUM(#REF!)*AB11/#REF!,"")</f>
        <v/>
      </c>
      <c r="AD11" s="253" t="str">
        <f>IFERROR('年間負荷計算シート (EHP用)'!$O6/AB11,"")</f>
        <v/>
      </c>
      <c r="AE11" s="246">
        <f t="shared" si="6"/>
        <v>0</v>
      </c>
      <c r="AF11" s="208"/>
      <c r="AG11" s="242"/>
      <c r="AH11" s="217" t="str">
        <f>IFERROR(X11*Y11*AG11*SUM(#REF!)/#REF!,"")</f>
        <v/>
      </c>
      <c r="AI11" s="255" t="str">
        <f>IFERROR(('年間負荷計算シート (EHP用)'!$AB6/AG11),"")</f>
        <v/>
      </c>
      <c r="AJ11" s="236" t="e">
        <f t="shared" ref="AJ11:AJ29" si="10">IFERROR((AC11+AH11),(AD11+AI11))</f>
        <v>#VALUE!</v>
      </c>
      <c r="AK11" s="256" t="str">
        <f>IFERROR(AJ11*CO2削減量判定2!$C$7,"")</f>
        <v/>
      </c>
    </row>
    <row r="12" spans="1:39">
      <c r="A12" s="131">
        <v>3</v>
      </c>
      <c r="B12" s="17"/>
      <c r="C12" s="72"/>
      <c r="D12" s="6"/>
      <c r="E12" s="20"/>
      <c r="F12" s="221"/>
      <c r="G12" s="257"/>
      <c r="H12" s="222"/>
      <c r="I12" s="151">
        <f>G12*E12*SUM('年間負荷計算シート (EHP用)'!$C$3:$N$3)*D12</f>
        <v>0</v>
      </c>
      <c r="J12" s="250">
        <f>D12*E12*H12*SUM('年間負荷計算シート (GHP用)'!$C$3:$N$3)*0.075</f>
        <v>0</v>
      </c>
      <c r="K12" s="251">
        <f>('年間負荷計算シート (GHP用)'!$O8*0.075)</f>
        <v>0</v>
      </c>
      <c r="L12" s="221"/>
      <c r="M12" s="265"/>
      <c r="N12" s="222"/>
      <c r="O12" s="252">
        <f>D12*M12*E12*SUM('年間負荷計算シート (EHP用)'!$P$3:$AA$3)</f>
        <v>0</v>
      </c>
      <c r="P12" s="170">
        <f>D12*E12*N12*SUM('年間負荷計算シート (GHP用)'!$P$3:$AA$3)*0.075</f>
        <v>0</v>
      </c>
      <c r="Q12" s="168">
        <f>('年間負荷計算シート (GHP用)'!$AB8*0.075)</f>
        <v>0</v>
      </c>
      <c r="R12" s="68">
        <f t="shared" si="7"/>
        <v>0</v>
      </c>
      <c r="S12" s="92">
        <f t="shared" si="8"/>
        <v>0</v>
      </c>
      <c r="T12" s="92">
        <f>IFERROR((R12*CO2削減量判定2!$C$7)+(S12*CO2削減量判定2!$C$8),"")</f>
        <v>0</v>
      </c>
      <c r="U12" s="131">
        <v>3</v>
      </c>
      <c r="V12" s="91" t="str">
        <f t="shared" si="2"/>
        <v/>
      </c>
      <c r="W12" s="6"/>
      <c r="X12" s="91">
        <f t="shared" si="3"/>
        <v>0</v>
      </c>
      <c r="Y12" s="93">
        <f t="shared" si="4"/>
        <v>0</v>
      </c>
      <c r="Z12" s="218">
        <f t="shared" si="9"/>
        <v>0</v>
      </c>
      <c r="AA12" s="208"/>
      <c r="AB12" s="242"/>
      <c r="AC12" s="217" t="str">
        <f>IFERROR(X12*Y12*SUM(#REF!)*AB12/#REF!,"")</f>
        <v/>
      </c>
      <c r="AD12" s="253" t="str">
        <f>IFERROR('年間負荷計算シート (EHP用)'!$O7/AB12,"")</f>
        <v/>
      </c>
      <c r="AE12" s="246">
        <f t="shared" si="6"/>
        <v>0</v>
      </c>
      <c r="AF12" s="208"/>
      <c r="AG12" s="242"/>
      <c r="AH12" s="217" t="str">
        <f>IFERROR(X12*Y12*AG12*SUM(#REF!)/#REF!,"")</f>
        <v/>
      </c>
      <c r="AI12" s="255" t="str">
        <f>IFERROR(('年間負荷計算シート (EHP用)'!$AB7/AG12),"")</f>
        <v/>
      </c>
      <c r="AJ12" s="236" t="e">
        <f t="shared" si="10"/>
        <v>#VALUE!</v>
      </c>
      <c r="AK12" s="256" t="str">
        <f>IFERROR(AJ12*CO2削減量判定2!$C$7,"")</f>
        <v/>
      </c>
    </row>
    <row r="13" spans="1:39">
      <c r="A13" s="131">
        <v>4</v>
      </c>
      <c r="B13" s="6"/>
      <c r="C13" s="72"/>
      <c r="D13" s="6"/>
      <c r="E13" s="8"/>
      <c r="F13" s="221"/>
      <c r="G13" s="257"/>
      <c r="H13" s="222"/>
      <c r="I13" s="151">
        <f>G13*E13*SUM('年間負荷計算シート (EHP用)'!$C$3:$N$3)*D13</f>
        <v>0</v>
      </c>
      <c r="J13" s="250">
        <f>D13*E13*H13*SUM('年間負荷計算シート (GHP用)'!$C$3:$N$3)*0.075</f>
        <v>0</v>
      </c>
      <c r="K13" s="251">
        <f>('年間負荷計算シート (GHP用)'!$O9*0.075)</f>
        <v>0</v>
      </c>
      <c r="L13" s="221"/>
      <c r="M13" s="265"/>
      <c r="N13" s="222"/>
      <c r="O13" s="252">
        <f>D13*M13*E13*SUM('年間負荷計算シート (EHP用)'!$P$3:$AA$3)</f>
        <v>0</v>
      </c>
      <c r="P13" s="170">
        <f>D13*E13*N13*SUM('年間負荷計算シート (GHP用)'!$P$3:$AA$3)*0.075</f>
        <v>0</v>
      </c>
      <c r="Q13" s="168">
        <f>('年間負荷計算シート (GHP用)'!$AB9*0.075)</f>
        <v>0</v>
      </c>
      <c r="R13" s="68">
        <f t="shared" si="7"/>
        <v>0</v>
      </c>
      <c r="S13" s="92">
        <f t="shared" si="8"/>
        <v>0</v>
      </c>
      <c r="T13" s="92">
        <f>IFERROR((R13*CO2削減量判定2!$C$7)+(S13*CO2削減量判定2!$C$8),"")</f>
        <v>0</v>
      </c>
      <c r="U13" s="131">
        <v>4</v>
      </c>
      <c r="V13" s="91" t="str">
        <f t="shared" si="2"/>
        <v/>
      </c>
      <c r="W13" s="6"/>
      <c r="X13" s="91">
        <f t="shared" si="3"/>
        <v>0</v>
      </c>
      <c r="Y13" s="93">
        <f t="shared" si="4"/>
        <v>0</v>
      </c>
      <c r="Z13" s="218">
        <f>$F13</f>
        <v>0</v>
      </c>
      <c r="AA13" s="208"/>
      <c r="AB13" s="242"/>
      <c r="AC13" s="217" t="str">
        <f>IFERROR(X13*Y13*SUM(#REF!)*AB13/#REF!,"")</f>
        <v/>
      </c>
      <c r="AD13" s="253" t="str">
        <f>IFERROR('年間負荷計算シート (EHP用)'!$O8/AB13,"")</f>
        <v/>
      </c>
      <c r="AE13" s="246">
        <f t="shared" si="6"/>
        <v>0</v>
      </c>
      <c r="AF13" s="208"/>
      <c r="AG13" s="242"/>
      <c r="AH13" s="217" t="str">
        <f>IFERROR(X13*Y13*AG13*SUM(#REF!)/#REF!,"")</f>
        <v/>
      </c>
      <c r="AI13" s="255" t="str">
        <f>IFERROR(('年間負荷計算シート (EHP用)'!$AB8/AG13),"")</f>
        <v/>
      </c>
      <c r="AJ13" s="236" t="e">
        <f t="shared" si="10"/>
        <v>#VALUE!</v>
      </c>
      <c r="AK13" s="256" t="str">
        <f>IFERROR(AJ13*CO2削減量判定2!$C$7,"")</f>
        <v/>
      </c>
    </row>
    <row r="14" spans="1:39">
      <c r="A14" s="131">
        <v>5</v>
      </c>
      <c r="B14" s="17"/>
      <c r="C14" s="72"/>
      <c r="D14" s="6"/>
      <c r="E14" s="8"/>
      <c r="F14" s="221"/>
      <c r="G14" s="257"/>
      <c r="H14" s="222"/>
      <c r="I14" s="151">
        <f>G14*E14*SUM('年間負荷計算シート (EHP用)'!$C$3:$N$3)*D14</f>
        <v>0</v>
      </c>
      <c r="J14" s="250">
        <f>D14*E14*H14*SUM('年間負荷計算シート (GHP用)'!$C$3:$N$3)*0.075</f>
        <v>0</v>
      </c>
      <c r="K14" s="251">
        <f>('年間負荷計算シート (GHP用)'!$O10*0.075)</f>
        <v>0</v>
      </c>
      <c r="L14" s="221"/>
      <c r="M14" s="265"/>
      <c r="N14" s="222"/>
      <c r="O14" s="252">
        <f>D14*M14*E14*SUM('年間負荷計算シート (EHP用)'!$P$3:$AA$3)</f>
        <v>0</v>
      </c>
      <c r="P14" s="170">
        <f>D14*E14*N14*SUM('年間負荷計算シート (GHP用)'!$P$3:$AA$3)*0.075</f>
        <v>0</v>
      </c>
      <c r="Q14" s="168">
        <f>('年間負荷計算シート (GHP用)'!$AB10*0.075)</f>
        <v>0</v>
      </c>
      <c r="R14" s="68">
        <f t="shared" si="7"/>
        <v>0</v>
      </c>
      <c r="S14" s="92">
        <f t="shared" si="8"/>
        <v>0</v>
      </c>
      <c r="T14" s="92">
        <f>IFERROR((R14*CO2削減量判定2!$C$7)+(S14*CO2削減量判定2!$C$8),"")</f>
        <v>0</v>
      </c>
      <c r="U14" s="131">
        <v>5</v>
      </c>
      <c r="V14" s="91" t="str">
        <f t="shared" si="2"/>
        <v/>
      </c>
      <c r="W14" s="6"/>
      <c r="X14" s="91">
        <f t="shared" si="3"/>
        <v>0</v>
      </c>
      <c r="Y14" s="93">
        <f t="shared" si="4"/>
        <v>0</v>
      </c>
      <c r="Z14" s="218">
        <f t="shared" si="9"/>
        <v>0</v>
      </c>
      <c r="AA14" s="208"/>
      <c r="AB14" s="242"/>
      <c r="AC14" s="217" t="str">
        <f>IFERROR(X14*Y14*SUM(#REF!)*AB14/#REF!,"")</f>
        <v/>
      </c>
      <c r="AD14" s="253" t="str">
        <f>IFERROR('年間負荷計算シート (EHP用)'!$O9/AB14,"")</f>
        <v/>
      </c>
      <c r="AE14" s="246">
        <f t="shared" si="6"/>
        <v>0</v>
      </c>
      <c r="AF14" s="208"/>
      <c r="AG14" s="242"/>
      <c r="AH14" s="217" t="str">
        <f>IFERROR(X14*Y14*AG14*SUM(#REF!)/#REF!,"")</f>
        <v/>
      </c>
      <c r="AI14" s="255" t="str">
        <f>IFERROR(('年間負荷計算シート (EHP用)'!$AB9/AG14),"")</f>
        <v/>
      </c>
      <c r="AJ14" s="236" t="e">
        <f t="shared" si="10"/>
        <v>#VALUE!</v>
      </c>
      <c r="AK14" s="256" t="str">
        <f>IFERROR(AJ14*CO2削減量判定2!$C$7,"")</f>
        <v/>
      </c>
    </row>
    <row r="15" spans="1:39">
      <c r="A15" s="131">
        <v>6</v>
      </c>
      <c r="B15" s="6"/>
      <c r="C15" s="72"/>
      <c r="D15" s="6"/>
      <c r="E15" s="8"/>
      <c r="F15" s="221"/>
      <c r="G15" s="257"/>
      <c r="H15" s="222"/>
      <c r="I15" s="151">
        <f>G15*E15*SUM('年間負荷計算シート (EHP用)'!$C$3:$N$3)*D15</f>
        <v>0</v>
      </c>
      <c r="J15" s="250">
        <f>D15*E15*H15*SUM('年間負荷計算シート (GHP用)'!$C$3:$N$3)*0.075</f>
        <v>0</v>
      </c>
      <c r="K15" s="251">
        <f>('年間負荷計算シート (GHP用)'!$O11*0.075)</f>
        <v>0</v>
      </c>
      <c r="L15" s="221"/>
      <c r="M15" s="265"/>
      <c r="N15" s="222"/>
      <c r="O15" s="252">
        <f>D15*M15*E15*SUM('年間負荷計算シート (EHP用)'!$P$3:$AA$3)</f>
        <v>0</v>
      </c>
      <c r="P15" s="170">
        <f>D15*E15*N15*SUM('年間負荷計算シート (GHP用)'!$P$3:$AA$3)*0.075</f>
        <v>0</v>
      </c>
      <c r="Q15" s="168">
        <f>('年間負荷計算シート (GHP用)'!$AB11*0.075)</f>
        <v>0</v>
      </c>
      <c r="R15" s="68">
        <f t="shared" si="7"/>
        <v>0</v>
      </c>
      <c r="S15" s="92">
        <f t="shared" si="8"/>
        <v>0</v>
      </c>
      <c r="T15" s="92">
        <f>IFERROR((R15*CO2削減量判定2!$C$7)+(S15*CO2削減量判定2!$C$8),"")</f>
        <v>0</v>
      </c>
      <c r="U15" s="131">
        <v>6</v>
      </c>
      <c r="V15" s="91" t="str">
        <f t="shared" si="2"/>
        <v/>
      </c>
      <c r="W15" s="6"/>
      <c r="X15" s="91">
        <f t="shared" si="3"/>
        <v>0</v>
      </c>
      <c r="Y15" s="93">
        <f t="shared" si="4"/>
        <v>0</v>
      </c>
      <c r="Z15" s="218">
        <f t="shared" si="9"/>
        <v>0</v>
      </c>
      <c r="AA15" s="208"/>
      <c r="AB15" s="242"/>
      <c r="AC15" s="217" t="str">
        <f>IFERROR(X15*Y15*SUM(#REF!)*AB15/#REF!,"")</f>
        <v/>
      </c>
      <c r="AD15" s="253" t="str">
        <f>IFERROR('年間負荷計算シート (EHP用)'!$O10/AB15,"")</f>
        <v/>
      </c>
      <c r="AE15" s="246">
        <f t="shared" si="6"/>
        <v>0</v>
      </c>
      <c r="AF15" s="208"/>
      <c r="AG15" s="242"/>
      <c r="AH15" s="217" t="str">
        <f>IFERROR(X15*Y15*AG15*SUM(#REF!)/#REF!,"")</f>
        <v/>
      </c>
      <c r="AI15" s="255" t="str">
        <f>IFERROR(('年間負荷計算シート (EHP用)'!$AB10/AG15),"")</f>
        <v/>
      </c>
      <c r="AJ15" s="236" t="e">
        <f t="shared" si="10"/>
        <v>#VALUE!</v>
      </c>
      <c r="AK15" s="256" t="str">
        <f>IFERROR(AJ15*CO2削減量判定2!$C$7,"")</f>
        <v/>
      </c>
    </row>
    <row r="16" spans="1:39">
      <c r="A16" s="131">
        <v>7</v>
      </c>
      <c r="B16" s="17"/>
      <c r="C16" s="72"/>
      <c r="D16" s="6"/>
      <c r="E16" s="8"/>
      <c r="F16" s="221"/>
      <c r="G16" s="257"/>
      <c r="H16" s="222"/>
      <c r="I16" s="151">
        <f>G16*E16*SUM('年間負荷計算シート (EHP用)'!$C$3:$N$3)*D16</f>
        <v>0</v>
      </c>
      <c r="J16" s="250">
        <f>D16*E16*H16*SUM('年間負荷計算シート (GHP用)'!$C$3:$N$3)*0.075</f>
        <v>0</v>
      </c>
      <c r="K16" s="251">
        <f>('年間負荷計算シート (GHP用)'!$O12*0.075)</f>
        <v>0</v>
      </c>
      <c r="L16" s="221"/>
      <c r="M16" s="265"/>
      <c r="N16" s="222"/>
      <c r="O16" s="252">
        <f>D16*M16*E16*SUM('年間負荷計算シート (EHP用)'!$P$3:$AA$3)</f>
        <v>0</v>
      </c>
      <c r="P16" s="170">
        <f>D16*E16*N16*SUM('年間負荷計算シート (GHP用)'!$P$3:$AA$3)*0.075</f>
        <v>0</v>
      </c>
      <c r="Q16" s="168">
        <f>('年間負荷計算シート (GHP用)'!$AB12*0.075)</f>
        <v>0</v>
      </c>
      <c r="R16" s="68">
        <f t="shared" si="7"/>
        <v>0</v>
      </c>
      <c r="S16" s="92">
        <f t="shared" si="8"/>
        <v>0</v>
      </c>
      <c r="T16" s="92">
        <f>IFERROR((R16*CO2削減量判定2!$C$7)+(S16*CO2削減量判定2!$C$8),"")</f>
        <v>0</v>
      </c>
      <c r="U16" s="131">
        <v>7</v>
      </c>
      <c r="V16" s="91" t="str">
        <f t="shared" si="2"/>
        <v/>
      </c>
      <c r="W16" s="6"/>
      <c r="X16" s="91">
        <f t="shared" si="3"/>
        <v>0</v>
      </c>
      <c r="Y16" s="93">
        <f t="shared" si="4"/>
        <v>0</v>
      </c>
      <c r="Z16" s="218">
        <f t="shared" si="9"/>
        <v>0</v>
      </c>
      <c r="AA16" s="208"/>
      <c r="AB16" s="242"/>
      <c r="AC16" s="217" t="str">
        <f>IFERROR(X16*Y16*SUM(#REF!)*AB16/#REF!,"")</f>
        <v/>
      </c>
      <c r="AD16" s="253" t="str">
        <f>IFERROR('年間負荷計算シート (EHP用)'!$O11/AB16,"")</f>
        <v/>
      </c>
      <c r="AE16" s="246">
        <f t="shared" si="6"/>
        <v>0</v>
      </c>
      <c r="AF16" s="208"/>
      <c r="AG16" s="242"/>
      <c r="AH16" s="217" t="str">
        <f>IFERROR(X16*Y16*AG16*SUM(#REF!)/#REF!,"")</f>
        <v/>
      </c>
      <c r="AI16" s="255" t="str">
        <f>IFERROR(('年間負荷計算シート (EHP用)'!$AB11/AG16),"")</f>
        <v/>
      </c>
      <c r="AJ16" s="236" t="e">
        <f t="shared" si="10"/>
        <v>#VALUE!</v>
      </c>
      <c r="AK16" s="256" t="str">
        <f>IFERROR(AJ16*CO2削減量判定2!$C$7,"")</f>
        <v/>
      </c>
    </row>
    <row r="17" spans="1:37">
      <c r="A17" s="131">
        <v>8</v>
      </c>
      <c r="B17" s="6"/>
      <c r="C17" s="72"/>
      <c r="D17" s="6"/>
      <c r="E17" s="20"/>
      <c r="F17" s="221"/>
      <c r="G17" s="257"/>
      <c r="H17" s="222"/>
      <c r="I17" s="151">
        <f>G17*E17*SUM('年間負荷計算シート (EHP用)'!$C$3:$N$3)*D17</f>
        <v>0</v>
      </c>
      <c r="J17" s="250">
        <f>D17*E17*H17*SUM('年間負荷計算シート (GHP用)'!$C$3:$N$3)*0.075</f>
        <v>0</v>
      </c>
      <c r="K17" s="251">
        <f>('年間負荷計算シート (GHP用)'!$O13*0.075)</f>
        <v>0</v>
      </c>
      <c r="L17" s="221"/>
      <c r="M17" s="265"/>
      <c r="N17" s="222"/>
      <c r="O17" s="252">
        <f>D17*M17*E17*SUM('年間負荷計算シート (EHP用)'!$P$3:$AA$3)</f>
        <v>0</v>
      </c>
      <c r="P17" s="170">
        <f>D17*E17*N17*SUM('年間負荷計算シート (GHP用)'!$P$3:$AA$3)*0.075</f>
        <v>0</v>
      </c>
      <c r="Q17" s="168">
        <f>('年間負荷計算シート (GHP用)'!$AB13*0.075)</f>
        <v>0</v>
      </c>
      <c r="R17" s="68">
        <f t="shared" si="7"/>
        <v>0</v>
      </c>
      <c r="S17" s="92">
        <f t="shared" si="8"/>
        <v>0</v>
      </c>
      <c r="T17" s="92">
        <f>IFERROR((R17*CO2削減量判定2!$C$7)+(S17*CO2削減量判定2!$C$8),"")</f>
        <v>0</v>
      </c>
      <c r="U17" s="131">
        <v>8</v>
      </c>
      <c r="V17" s="91" t="str">
        <f t="shared" si="2"/>
        <v/>
      </c>
      <c r="W17" s="6"/>
      <c r="X17" s="91">
        <f t="shared" si="3"/>
        <v>0</v>
      </c>
      <c r="Y17" s="93">
        <f t="shared" si="4"/>
        <v>0</v>
      </c>
      <c r="Z17" s="218">
        <f t="shared" si="9"/>
        <v>0</v>
      </c>
      <c r="AA17" s="208"/>
      <c r="AB17" s="242"/>
      <c r="AC17" s="217" t="str">
        <f>IFERROR(X17*Y17*SUM(#REF!)*AB17/#REF!,"")</f>
        <v/>
      </c>
      <c r="AD17" s="253" t="str">
        <f>IFERROR('年間負荷計算シート (EHP用)'!$O12/AB17,"")</f>
        <v/>
      </c>
      <c r="AE17" s="246">
        <f t="shared" si="6"/>
        <v>0</v>
      </c>
      <c r="AF17" s="208"/>
      <c r="AG17" s="242"/>
      <c r="AH17" s="217" t="str">
        <f>IFERROR(X17*Y17*AG17*SUM(#REF!)/#REF!,"")</f>
        <v/>
      </c>
      <c r="AI17" s="255" t="str">
        <f>IFERROR(('年間負荷計算シート (EHP用)'!$AB12/AG17),"")</f>
        <v/>
      </c>
      <c r="AJ17" s="236" t="e">
        <f t="shared" si="10"/>
        <v>#VALUE!</v>
      </c>
      <c r="AK17" s="256" t="str">
        <f>IFERROR(AJ17*CO2削減量判定2!$C$7,"")</f>
        <v/>
      </c>
    </row>
    <row r="18" spans="1:37">
      <c r="A18" s="131">
        <v>9</v>
      </c>
      <c r="B18" s="17"/>
      <c r="C18" s="72"/>
      <c r="D18" s="6"/>
      <c r="E18" s="8"/>
      <c r="F18" s="221"/>
      <c r="G18" s="257"/>
      <c r="H18" s="222"/>
      <c r="I18" s="151">
        <f>G18*E18*SUM('年間負荷計算シート (EHP用)'!$C$3:$N$3)*D18</f>
        <v>0</v>
      </c>
      <c r="J18" s="250">
        <f>D18*E18*H18*SUM('年間負荷計算シート (GHP用)'!$C$3:$N$3)*0.075</f>
        <v>0</v>
      </c>
      <c r="K18" s="251">
        <f>('年間負荷計算シート (GHP用)'!$O14*0.075)</f>
        <v>0</v>
      </c>
      <c r="L18" s="221"/>
      <c r="M18" s="265"/>
      <c r="N18" s="222"/>
      <c r="O18" s="252">
        <f>D18*M18*E18*SUM('年間負荷計算シート (EHP用)'!$P$3:$AA$3)</f>
        <v>0</v>
      </c>
      <c r="P18" s="170">
        <f>D18*E18*N18*SUM('年間負荷計算シート (GHP用)'!$P$3:$AA$3)*0.075</f>
        <v>0</v>
      </c>
      <c r="Q18" s="168">
        <f>('年間負荷計算シート (GHP用)'!$AB14*0.075)</f>
        <v>0</v>
      </c>
      <c r="R18" s="68">
        <f t="shared" si="7"/>
        <v>0</v>
      </c>
      <c r="S18" s="92">
        <f t="shared" si="8"/>
        <v>0</v>
      </c>
      <c r="T18" s="92">
        <f>IFERROR((R18*CO2削減量判定2!$C$7)+(S18*CO2削減量判定2!$C$8),"")</f>
        <v>0</v>
      </c>
      <c r="U18" s="131">
        <v>9</v>
      </c>
      <c r="V18" s="91" t="str">
        <f t="shared" si="2"/>
        <v/>
      </c>
      <c r="W18" s="6"/>
      <c r="X18" s="91">
        <f t="shared" si="3"/>
        <v>0</v>
      </c>
      <c r="Y18" s="93">
        <f t="shared" si="4"/>
        <v>0</v>
      </c>
      <c r="Z18" s="218">
        <f t="shared" si="9"/>
        <v>0</v>
      </c>
      <c r="AA18" s="208"/>
      <c r="AB18" s="242"/>
      <c r="AC18" s="217" t="str">
        <f>IFERROR(X18*Y18*SUM(#REF!)*AB18/#REF!,"")</f>
        <v/>
      </c>
      <c r="AD18" s="253" t="str">
        <f>IFERROR('年間負荷計算シート (EHP用)'!$O13/AB18,"")</f>
        <v/>
      </c>
      <c r="AE18" s="246">
        <f t="shared" si="6"/>
        <v>0</v>
      </c>
      <c r="AF18" s="208"/>
      <c r="AG18" s="242"/>
      <c r="AH18" s="217" t="str">
        <f>IFERROR(X18*Y18*AG18*SUM(#REF!)/#REF!,"")</f>
        <v/>
      </c>
      <c r="AI18" s="255" t="str">
        <f>IFERROR(('年間負荷計算シート (EHP用)'!$AB13/AG18),"")</f>
        <v/>
      </c>
      <c r="AJ18" s="236" t="e">
        <f t="shared" si="10"/>
        <v>#VALUE!</v>
      </c>
      <c r="AK18" s="256" t="str">
        <f>IFERROR(AJ18*CO2削減量判定2!$C$7,"")</f>
        <v/>
      </c>
    </row>
    <row r="19" spans="1:37">
      <c r="A19" s="131">
        <v>10</v>
      </c>
      <c r="B19" s="6"/>
      <c r="C19" s="72"/>
      <c r="D19" s="6"/>
      <c r="E19" s="8"/>
      <c r="F19" s="221"/>
      <c r="G19" s="257"/>
      <c r="H19" s="222"/>
      <c r="I19" s="151">
        <f>G19*E19*SUM('年間負荷計算シート (EHP用)'!$C$3:$N$3)*D19</f>
        <v>0</v>
      </c>
      <c r="J19" s="250">
        <f>D19*E19*H19*SUM('年間負荷計算シート (GHP用)'!$C$3:$N$3)*0.075</f>
        <v>0</v>
      </c>
      <c r="K19" s="251">
        <f>('年間負荷計算シート (GHP用)'!$O15*0.075)</f>
        <v>0</v>
      </c>
      <c r="L19" s="221"/>
      <c r="M19" s="265"/>
      <c r="N19" s="222"/>
      <c r="O19" s="252">
        <f>D19*M19*E19*SUM('年間負荷計算シート (EHP用)'!$P$3:$AA$3)</f>
        <v>0</v>
      </c>
      <c r="P19" s="170">
        <f>D19*E19*N19*SUM('年間負荷計算シート (GHP用)'!$P$3:$AA$3)*0.075</f>
        <v>0</v>
      </c>
      <c r="Q19" s="168">
        <f>('年間負荷計算シート (GHP用)'!$AB15*0.075)</f>
        <v>0</v>
      </c>
      <c r="R19" s="68">
        <f t="shared" si="7"/>
        <v>0</v>
      </c>
      <c r="S19" s="92">
        <f t="shared" si="8"/>
        <v>0</v>
      </c>
      <c r="T19" s="92">
        <f>IFERROR((R19*CO2削減量判定2!$C$7)+(S19*CO2削減量判定2!$C$8),"")</f>
        <v>0</v>
      </c>
      <c r="U19" s="131">
        <v>10</v>
      </c>
      <c r="V19" s="91" t="str">
        <f t="shared" si="2"/>
        <v/>
      </c>
      <c r="W19" s="6"/>
      <c r="X19" s="91">
        <f t="shared" si="3"/>
        <v>0</v>
      </c>
      <c r="Y19" s="93">
        <f t="shared" si="4"/>
        <v>0</v>
      </c>
      <c r="Z19" s="218">
        <f t="shared" si="9"/>
        <v>0</v>
      </c>
      <c r="AA19" s="208"/>
      <c r="AB19" s="242"/>
      <c r="AC19" s="217" t="str">
        <f>IFERROR(X19*Y19*SUM(#REF!)*AB19/#REF!,"")</f>
        <v/>
      </c>
      <c r="AD19" s="253" t="str">
        <f>IFERROR('年間負荷計算シート (EHP用)'!$O14/AB19,"")</f>
        <v/>
      </c>
      <c r="AE19" s="246">
        <f t="shared" si="6"/>
        <v>0</v>
      </c>
      <c r="AF19" s="208"/>
      <c r="AG19" s="242"/>
      <c r="AH19" s="217" t="str">
        <f>IFERROR(X19*Y19*AG19*SUM(#REF!)/#REF!,"")</f>
        <v/>
      </c>
      <c r="AI19" s="255" t="str">
        <f>IFERROR(('年間負荷計算シート (EHP用)'!$AB14/AG19),"")</f>
        <v/>
      </c>
      <c r="AJ19" s="236" t="e">
        <f t="shared" si="10"/>
        <v>#VALUE!</v>
      </c>
      <c r="AK19" s="256" t="str">
        <f>IFERROR(AJ19*CO2削減量判定2!$C$7,"")</f>
        <v/>
      </c>
    </row>
    <row r="20" spans="1:37">
      <c r="A20" s="131">
        <v>11</v>
      </c>
      <c r="B20" s="17"/>
      <c r="C20" s="72"/>
      <c r="D20" s="6"/>
      <c r="E20" s="8"/>
      <c r="F20" s="221"/>
      <c r="G20" s="257"/>
      <c r="H20" s="222"/>
      <c r="I20" s="151">
        <f>G20*E20*SUM('年間負荷計算シート (EHP用)'!$C$3:$N$3)*D20</f>
        <v>0</v>
      </c>
      <c r="J20" s="250">
        <f>D20*E20*H20*SUM('年間負荷計算シート (GHP用)'!$C$3:$N$3)*0.075</f>
        <v>0</v>
      </c>
      <c r="K20" s="251">
        <f>('年間負荷計算シート (GHP用)'!$O16*0.075)</f>
        <v>0</v>
      </c>
      <c r="L20" s="221"/>
      <c r="M20" s="265"/>
      <c r="N20" s="222"/>
      <c r="O20" s="252">
        <f>D20*M20*E20*SUM('年間負荷計算シート (EHP用)'!$P$3:$AA$3)</f>
        <v>0</v>
      </c>
      <c r="P20" s="170">
        <f>D20*E20*N20*SUM('年間負荷計算シート (GHP用)'!$P$3:$AA$3)*0.075</f>
        <v>0</v>
      </c>
      <c r="Q20" s="168">
        <f>('年間負荷計算シート (GHP用)'!$AB16*0.075)</f>
        <v>0</v>
      </c>
      <c r="R20" s="68">
        <f t="shared" si="7"/>
        <v>0</v>
      </c>
      <c r="S20" s="92">
        <f t="shared" si="8"/>
        <v>0</v>
      </c>
      <c r="T20" s="92">
        <f>IFERROR((R20*CO2削減量判定2!$C$7)+(S20*CO2削減量判定2!$C$8),"")</f>
        <v>0</v>
      </c>
      <c r="U20" s="131">
        <v>11</v>
      </c>
      <c r="V20" s="91" t="str">
        <f t="shared" si="2"/>
        <v/>
      </c>
      <c r="W20" s="6"/>
      <c r="X20" s="91">
        <f t="shared" si="3"/>
        <v>0</v>
      </c>
      <c r="Y20" s="93">
        <f t="shared" si="4"/>
        <v>0</v>
      </c>
      <c r="Z20" s="218">
        <f t="shared" si="9"/>
        <v>0</v>
      </c>
      <c r="AA20" s="208"/>
      <c r="AB20" s="242"/>
      <c r="AC20" s="217" t="str">
        <f>IFERROR(X20*Y20*SUM(#REF!)*AB20/#REF!,"")</f>
        <v/>
      </c>
      <c r="AD20" s="253" t="str">
        <f>IFERROR('年間負荷計算シート (EHP用)'!$O15/AB20,"")</f>
        <v/>
      </c>
      <c r="AE20" s="246">
        <f t="shared" si="6"/>
        <v>0</v>
      </c>
      <c r="AF20" s="208"/>
      <c r="AG20" s="242"/>
      <c r="AH20" s="217" t="str">
        <f>IFERROR(X20*Y20*AG20*SUM(#REF!)/#REF!,"")</f>
        <v/>
      </c>
      <c r="AI20" s="255" t="str">
        <f>IFERROR(('年間負荷計算シート (EHP用)'!$AB15/AG20),"")</f>
        <v/>
      </c>
      <c r="AJ20" s="236" t="e">
        <f t="shared" si="10"/>
        <v>#VALUE!</v>
      </c>
      <c r="AK20" s="256" t="str">
        <f>IFERROR(AJ20*CO2削減量判定2!$C$7,"")</f>
        <v/>
      </c>
    </row>
    <row r="21" spans="1:37">
      <c r="A21" s="131">
        <v>12</v>
      </c>
      <c r="B21" s="6"/>
      <c r="C21" s="72"/>
      <c r="D21" s="6"/>
      <c r="E21" s="8"/>
      <c r="F21" s="221"/>
      <c r="G21" s="257"/>
      <c r="H21" s="222"/>
      <c r="I21" s="151">
        <f>G21*E21*SUM('年間負荷計算シート (EHP用)'!$C$3:$N$3)*D21</f>
        <v>0</v>
      </c>
      <c r="J21" s="250">
        <f>D21*E21*H21*SUM('年間負荷計算シート (GHP用)'!$C$3:$N$3)*0.075</f>
        <v>0</v>
      </c>
      <c r="K21" s="251">
        <f>('年間負荷計算シート (GHP用)'!$O17*0.075)</f>
        <v>0</v>
      </c>
      <c r="L21" s="221"/>
      <c r="M21" s="265"/>
      <c r="N21" s="222"/>
      <c r="O21" s="252">
        <f>D21*M21*E21*SUM('年間負荷計算シート (EHP用)'!$P$3:$AA$3)</f>
        <v>0</v>
      </c>
      <c r="P21" s="170">
        <f>D21*E21*N21*SUM('年間負荷計算シート (GHP用)'!$P$3:$AA$3)*0.075</f>
        <v>0</v>
      </c>
      <c r="Q21" s="168">
        <f>('年間負荷計算シート (GHP用)'!$AB17*0.075)</f>
        <v>0</v>
      </c>
      <c r="R21" s="68">
        <f t="shared" si="7"/>
        <v>0</v>
      </c>
      <c r="S21" s="92">
        <f t="shared" si="8"/>
        <v>0</v>
      </c>
      <c r="T21" s="92">
        <f>IFERROR((R21*CO2削減量判定2!$C$7)+(S21*CO2削減量判定2!$C$8),"")</f>
        <v>0</v>
      </c>
      <c r="U21" s="131">
        <v>12</v>
      </c>
      <c r="V21" s="91" t="str">
        <f t="shared" si="2"/>
        <v/>
      </c>
      <c r="W21" s="6"/>
      <c r="X21" s="91">
        <f t="shared" si="3"/>
        <v>0</v>
      </c>
      <c r="Y21" s="93">
        <f t="shared" si="4"/>
        <v>0</v>
      </c>
      <c r="Z21" s="218">
        <f t="shared" si="9"/>
        <v>0</v>
      </c>
      <c r="AA21" s="208"/>
      <c r="AB21" s="242"/>
      <c r="AC21" s="217" t="str">
        <f>IFERROR(X21*Y21*SUM(#REF!)*AB21/#REF!,"")</f>
        <v/>
      </c>
      <c r="AD21" s="253" t="str">
        <f>IFERROR('年間負荷計算シート (EHP用)'!$O16/AB21,"")</f>
        <v/>
      </c>
      <c r="AE21" s="246">
        <f t="shared" si="6"/>
        <v>0</v>
      </c>
      <c r="AF21" s="208"/>
      <c r="AG21" s="242"/>
      <c r="AH21" s="217" t="str">
        <f>IFERROR(X21*Y21*AG21*SUM(#REF!)/#REF!,"")</f>
        <v/>
      </c>
      <c r="AI21" s="255" t="str">
        <f>IFERROR(('年間負荷計算シート (EHP用)'!$AB16/AG21),"")</f>
        <v/>
      </c>
      <c r="AJ21" s="236" t="e">
        <f t="shared" si="10"/>
        <v>#VALUE!</v>
      </c>
      <c r="AK21" s="256" t="str">
        <f>IFERROR(AJ21*CO2削減量判定2!$C$7,"")</f>
        <v/>
      </c>
    </row>
    <row r="22" spans="1:37">
      <c r="A22" s="131">
        <v>13</v>
      </c>
      <c r="B22" s="17"/>
      <c r="C22" s="72"/>
      <c r="D22" s="6"/>
      <c r="E22" s="20"/>
      <c r="F22" s="221"/>
      <c r="G22" s="257"/>
      <c r="H22" s="222"/>
      <c r="I22" s="151">
        <f>G22*E22*SUM('年間負荷計算シート (EHP用)'!$C$3:$N$3)*D22</f>
        <v>0</v>
      </c>
      <c r="J22" s="250">
        <f>D22*E22*H22*SUM('年間負荷計算シート (GHP用)'!$C$3:$N$3)*0.075</f>
        <v>0</v>
      </c>
      <c r="K22" s="251">
        <f>('年間負荷計算シート (GHP用)'!$O18*0.075)</f>
        <v>0</v>
      </c>
      <c r="L22" s="221"/>
      <c r="M22" s="265"/>
      <c r="N22" s="222"/>
      <c r="O22" s="252">
        <f>D22*M22*E22*SUM('年間負荷計算シート (EHP用)'!$P$3:$AA$3)</f>
        <v>0</v>
      </c>
      <c r="P22" s="170">
        <f>D22*E22*N22*SUM('年間負荷計算シート (GHP用)'!$P$3:$AA$3)*0.075</f>
        <v>0</v>
      </c>
      <c r="Q22" s="168">
        <f>('年間負荷計算シート (GHP用)'!$AB18*0.075)</f>
        <v>0</v>
      </c>
      <c r="R22" s="68">
        <f t="shared" si="7"/>
        <v>0</v>
      </c>
      <c r="S22" s="92">
        <f t="shared" si="8"/>
        <v>0</v>
      </c>
      <c r="T22" s="92">
        <f>IFERROR((R22*CO2削減量判定2!$C$7)+(S22*CO2削減量判定2!$C$8),"")</f>
        <v>0</v>
      </c>
      <c r="U22" s="131">
        <v>13</v>
      </c>
      <c r="V22" s="91" t="str">
        <f t="shared" si="2"/>
        <v/>
      </c>
      <c r="W22" s="6"/>
      <c r="X22" s="91">
        <f t="shared" si="3"/>
        <v>0</v>
      </c>
      <c r="Y22" s="93">
        <f t="shared" si="4"/>
        <v>0</v>
      </c>
      <c r="Z22" s="218">
        <f t="shared" si="9"/>
        <v>0</v>
      </c>
      <c r="AA22" s="208"/>
      <c r="AB22" s="242"/>
      <c r="AC22" s="217" t="str">
        <f>IFERROR(X22*Y22*SUM(#REF!)*AB22/#REF!,"")</f>
        <v/>
      </c>
      <c r="AD22" s="253" t="str">
        <f>IFERROR('年間負荷計算シート (EHP用)'!$O17/AB22,"")</f>
        <v/>
      </c>
      <c r="AE22" s="246">
        <f t="shared" si="6"/>
        <v>0</v>
      </c>
      <c r="AF22" s="208"/>
      <c r="AG22" s="242"/>
      <c r="AH22" s="217" t="str">
        <f>IFERROR(X22*Y22*AG22*SUM(#REF!)/#REF!,"")</f>
        <v/>
      </c>
      <c r="AI22" s="255" t="str">
        <f>IFERROR(('年間負荷計算シート (EHP用)'!$AB17/AG22),"")</f>
        <v/>
      </c>
      <c r="AJ22" s="236" t="e">
        <f t="shared" si="10"/>
        <v>#VALUE!</v>
      </c>
      <c r="AK22" s="256" t="str">
        <f>IFERROR(AJ22*CO2削減量判定2!$C$7,"")</f>
        <v/>
      </c>
    </row>
    <row r="23" spans="1:37">
      <c r="A23" s="131">
        <v>14</v>
      </c>
      <c r="B23" s="6"/>
      <c r="C23" s="72"/>
      <c r="D23" s="6"/>
      <c r="E23" s="8"/>
      <c r="F23" s="221"/>
      <c r="G23" s="257"/>
      <c r="H23" s="222"/>
      <c r="I23" s="151">
        <f>G23*E23*SUM('年間負荷計算シート (EHP用)'!$C$3:$N$3)*D23</f>
        <v>0</v>
      </c>
      <c r="J23" s="250">
        <f>D23*E23*H23*SUM('年間負荷計算シート (GHP用)'!$C$3:$N$3)*0.075</f>
        <v>0</v>
      </c>
      <c r="K23" s="251">
        <f>('年間負荷計算シート (GHP用)'!$O19*0.075)</f>
        <v>0</v>
      </c>
      <c r="L23" s="221"/>
      <c r="M23" s="265"/>
      <c r="N23" s="222"/>
      <c r="O23" s="252">
        <f>D23*M23*E23*SUM('年間負荷計算シート (EHP用)'!$P$3:$AA$3)</f>
        <v>0</v>
      </c>
      <c r="P23" s="170">
        <f>D23*E23*N23*SUM('年間負荷計算シート (GHP用)'!$P$3:$AA$3)*0.075</f>
        <v>0</v>
      </c>
      <c r="Q23" s="168">
        <f>('年間負荷計算シート (GHP用)'!$AB19*0.075)</f>
        <v>0</v>
      </c>
      <c r="R23" s="68">
        <f t="shared" si="7"/>
        <v>0</v>
      </c>
      <c r="S23" s="92">
        <f t="shared" si="8"/>
        <v>0</v>
      </c>
      <c r="T23" s="92">
        <f>IFERROR((R23*CO2削減量判定2!$C$7)+(S23*CO2削減量判定2!$C$8),"")</f>
        <v>0</v>
      </c>
      <c r="U23" s="131">
        <v>14</v>
      </c>
      <c r="V23" s="91" t="str">
        <f t="shared" si="2"/>
        <v/>
      </c>
      <c r="W23" s="6"/>
      <c r="X23" s="91">
        <f t="shared" si="3"/>
        <v>0</v>
      </c>
      <c r="Y23" s="93">
        <f t="shared" si="4"/>
        <v>0</v>
      </c>
      <c r="Z23" s="218">
        <f t="shared" si="9"/>
        <v>0</v>
      </c>
      <c r="AA23" s="208"/>
      <c r="AB23" s="242"/>
      <c r="AC23" s="217" t="str">
        <f>IFERROR(X23*Y23*SUM(#REF!)*AB23/#REF!,"")</f>
        <v/>
      </c>
      <c r="AD23" s="253" t="str">
        <f>IFERROR('年間負荷計算シート (EHP用)'!$O18/AB23,"")</f>
        <v/>
      </c>
      <c r="AE23" s="246">
        <f t="shared" si="6"/>
        <v>0</v>
      </c>
      <c r="AF23" s="208"/>
      <c r="AG23" s="242"/>
      <c r="AH23" s="217" t="str">
        <f>IFERROR(X23*Y23*AG23*SUM(#REF!)/#REF!,"")</f>
        <v/>
      </c>
      <c r="AI23" s="255" t="str">
        <f>IFERROR(('年間負荷計算シート (EHP用)'!$AB18/AG23),"")</f>
        <v/>
      </c>
      <c r="AJ23" s="236" t="e">
        <f t="shared" si="10"/>
        <v>#VALUE!</v>
      </c>
      <c r="AK23" s="256" t="str">
        <f>IFERROR(AJ23*CO2削減量判定2!$C$7,"")</f>
        <v/>
      </c>
    </row>
    <row r="24" spans="1:37">
      <c r="A24" s="131">
        <v>15</v>
      </c>
      <c r="B24" s="17"/>
      <c r="C24" s="72"/>
      <c r="D24" s="6"/>
      <c r="E24" s="8"/>
      <c r="F24" s="221"/>
      <c r="G24" s="257"/>
      <c r="H24" s="222"/>
      <c r="I24" s="151">
        <f>G24*E24*SUM('年間負荷計算シート (EHP用)'!$C$3:$N$3)*D24</f>
        <v>0</v>
      </c>
      <c r="J24" s="250">
        <f>D24*E24*H24*SUM('年間負荷計算シート (GHP用)'!$C$3:$N$3)*0.075</f>
        <v>0</v>
      </c>
      <c r="K24" s="251">
        <f>('年間負荷計算シート (GHP用)'!$O20*0.075)</f>
        <v>0</v>
      </c>
      <c r="L24" s="221"/>
      <c r="M24" s="265"/>
      <c r="N24" s="222"/>
      <c r="O24" s="252">
        <f>D24*M24*E24*SUM('年間負荷計算シート (EHP用)'!$P$3:$AA$3)</f>
        <v>0</v>
      </c>
      <c r="P24" s="170">
        <f>D24*E24*N24*SUM('年間負荷計算シート (GHP用)'!$P$3:$AA$3)*0.075</f>
        <v>0</v>
      </c>
      <c r="Q24" s="168">
        <f>('年間負荷計算シート (GHP用)'!$AB20*0.075)</f>
        <v>0</v>
      </c>
      <c r="R24" s="68">
        <f t="shared" si="7"/>
        <v>0</v>
      </c>
      <c r="S24" s="92">
        <f t="shared" si="8"/>
        <v>0</v>
      </c>
      <c r="T24" s="92">
        <f>IFERROR((R24*CO2削減量判定2!$C$7)+(S24*CO2削減量判定2!$C$8),"")</f>
        <v>0</v>
      </c>
      <c r="U24" s="131">
        <v>15</v>
      </c>
      <c r="V24" s="91" t="str">
        <f t="shared" si="2"/>
        <v/>
      </c>
      <c r="W24" s="6"/>
      <c r="X24" s="91">
        <f t="shared" si="3"/>
        <v>0</v>
      </c>
      <c r="Y24" s="93">
        <f t="shared" si="4"/>
        <v>0</v>
      </c>
      <c r="Z24" s="218">
        <f t="shared" si="9"/>
        <v>0</v>
      </c>
      <c r="AA24" s="208"/>
      <c r="AB24" s="242"/>
      <c r="AC24" s="217" t="str">
        <f>IFERROR(X24*Y24*SUM(#REF!)*AB24/#REF!,"")</f>
        <v/>
      </c>
      <c r="AD24" s="253" t="str">
        <f>IFERROR('年間負荷計算シート (EHP用)'!$O19/AB24,"")</f>
        <v/>
      </c>
      <c r="AE24" s="246">
        <f t="shared" si="6"/>
        <v>0</v>
      </c>
      <c r="AF24" s="208"/>
      <c r="AG24" s="242"/>
      <c r="AH24" s="217" t="str">
        <f>IFERROR(X24*Y24*AG24*SUM(#REF!)/#REF!,"")</f>
        <v/>
      </c>
      <c r="AI24" s="255" t="str">
        <f>IFERROR(('年間負荷計算シート (EHP用)'!$AB19/AG24),"")</f>
        <v/>
      </c>
      <c r="AJ24" s="236" t="e">
        <f t="shared" si="10"/>
        <v>#VALUE!</v>
      </c>
      <c r="AK24" s="256" t="str">
        <f>IFERROR(AJ24*CO2削減量判定2!$C$7,"")</f>
        <v/>
      </c>
    </row>
    <row r="25" spans="1:37">
      <c r="A25" s="131">
        <v>16</v>
      </c>
      <c r="B25" s="6"/>
      <c r="C25" s="72"/>
      <c r="D25" s="6"/>
      <c r="E25" s="8"/>
      <c r="F25" s="221"/>
      <c r="G25" s="257"/>
      <c r="H25" s="222"/>
      <c r="I25" s="151">
        <f>G25*E25*SUM('年間負荷計算シート (EHP用)'!$C$3:$N$3)*D25</f>
        <v>0</v>
      </c>
      <c r="J25" s="250">
        <f>D25*E25*H25*SUM('年間負荷計算シート (GHP用)'!$C$3:$N$3)*0.075</f>
        <v>0</v>
      </c>
      <c r="K25" s="251">
        <f>('年間負荷計算シート (GHP用)'!$O21*0.075)</f>
        <v>0</v>
      </c>
      <c r="L25" s="221"/>
      <c r="M25" s="265"/>
      <c r="N25" s="222"/>
      <c r="O25" s="252">
        <f>D25*M25*E25*SUM('年間負荷計算シート (EHP用)'!$P$3:$AA$3)</f>
        <v>0</v>
      </c>
      <c r="P25" s="170">
        <f>D25*E25*N25*SUM('年間負荷計算シート (GHP用)'!$P$3:$AA$3)*0.075</f>
        <v>0</v>
      </c>
      <c r="Q25" s="168">
        <f>('年間負荷計算シート (GHP用)'!$AB21*0.075)</f>
        <v>0</v>
      </c>
      <c r="R25" s="68">
        <f t="shared" si="7"/>
        <v>0</v>
      </c>
      <c r="S25" s="92">
        <f t="shared" si="8"/>
        <v>0</v>
      </c>
      <c r="T25" s="92">
        <f>IFERROR((R25*CO2削減量判定2!$C$7)+(S25*CO2削減量判定2!$C$8),"")</f>
        <v>0</v>
      </c>
      <c r="U25" s="131">
        <v>16</v>
      </c>
      <c r="V25" s="91" t="str">
        <f t="shared" si="2"/>
        <v/>
      </c>
      <c r="W25" s="6"/>
      <c r="X25" s="91">
        <f t="shared" si="3"/>
        <v>0</v>
      </c>
      <c r="Y25" s="93">
        <f t="shared" si="4"/>
        <v>0</v>
      </c>
      <c r="Z25" s="218">
        <f t="shared" si="9"/>
        <v>0</v>
      </c>
      <c r="AA25" s="209"/>
      <c r="AB25" s="242"/>
      <c r="AC25" s="217" t="str">
        <f>IFERROR(X25*Y25*SUM(#REF!)*AB25/#REF!,"")</f>
        <v/>
      </c>
      <c r="AD25" s="253" t="str">
        <f>IFERROR('年間負荷計算シート (EHP用)'!$O20/AB25,"")</f>
        <v/>
      </c>
      <c r="AE25" s="246">
        <f t="shared" si="6"/>
        <v>0</v>
      </c>
      <c r="AF25" s="209"/>
      <c r="AG25" s="242"/>
      <c r="AH25" s="217" t="str">
        <f>IFERROR(X25*Y25*AG25*SUM(#REF!)/#REF!,"")</f>
        <v/>
      </c>
      <c r="AI25" s="255" t="str">
        <f>IFERROR(('年間負荷計算シート (EHP用)'!$AB20/AG25),"")</f>
        <v/>
      </c>
      <c r="AJ25" s="236" t="e">
        <f t="shared" si="10"/>
        <v>#VALUE!</v>
      </c>
      <c r="AK25" s="256" t="str">
        <f>IFERROR(AJ25*CO2削減量判定2!$C$7,"")</f>
        <v/>
      </c>
    </row>
    <row r="26" spans="1:37">
      <c r="A26" s="131">
        <v>17</v>
      </c>
      <c r="B26" s="17"/>
      <c r="C26" s="72"/>
      <c r="D26" s="6"/>
      <c r="E26" s="8"/>
      <c r="F26" s="221"/>
      <c r="G26" s="257"/>
      <c r="H26" s="222"/>
      <c r="I26" s="151">
        <f>G26*E26*SUM('年間負荷計算シート (EHP用)'!$C$3:$N$3)*D26</f>
        <v>0</v>
      </c>
      <c r="J26" s="250">
        <f>D26*E26*H26*SUM('年間負荷計算シート (GHP用)'!$C$3:$N$3)*0.075</f>
        <v>0</v>
      </c>
      <c r="K26" s="251">
        <f>('年間負荷計算シート (GHP用)'!$O22*0.075)</f>
        <v>0</v>
      </c>
      <c r="L26" s="221"/>
      <c r="M26" s="265"/>
      <c r="N26" s="222"/>
      <c r="O26" s="252">
        <f>D26*M26*E26*SUM('年間負荷計算シート (EHP用)'!$P$3:$AA$3)</f>
        <v>0</v>
      </c>
      <c r="P26" s="170">
        <f>D26*E26*N26*SUM('年間負荷計算シート (GHP用)'!$P$3:$AA$3)*0.075</f>
        <v>0</v>
      </c>
      <c r="Q26" s="168">
        <f>('年間負荷計算シート (GHP用)'!$AB22*0.075)</f>
        <v>0</v>
      </c>
      <c r="R26" s="68">
        <f t="shared" si="7"/>
        <v>0</v>
      </c>
      <c r="S26" s="92">
        <f t="shared" si="8"/>
        <v>0</v>
      </c>
      <c r="T26" s="92">
        <f>IFERROR((R26*CO2削減量判定2!$C$7)+(S26*CO2削減量判定2!$C$8),"")</f>
        <v>0</v>
      </c>
      <c r="U26" s="131">
        <v>17</v>
      </c>
      <c r="V26" s="91" t="str">
        <f t="shared" si="2"/>
        <v/>
      </c>
      <c r="W26" s="6"/>
      <c r="X26" s="91">
        <f t="shared" si="3"/>
        <v>0</v>
      </c>
      <c r="Y26" s="93">
        <f t="shared" si="4"/>
        <v>0</v>
      </c>
      <c r="Z26" s="218">
        <f t="shared" si="9"/>
        <v>0</v>
      </c>
      <c r="AA26" s="208"/>
      <c r="AB26" s="242"/>
      <c r="AC26" s="217" t="str">
        <f>IFERROR(X26*Y26*SUM(#REF!)*AB26/#REF!,"")</f>
        <v/>
      </c>
      <c r="AD26" s="253" t="str">
        <f>IFERROR('年間負荷計算シート (EHP用)'!$O21/AB26,"")</f>
        <v/>
      </c>
      <c r="AE26" s="246">
        <f t="shared" si="6"/>
        <v>0</v>
      </c>
      <c r="AF26" s="208"/>
      <c r="AG26" s="242"/>
      <c r="AH26" s="217" t="str">
        <f>IFERROR(X26*Y26*AG26*SUM(#REF!)/#REF!,"")</f>
        <v/>
      </c>
      <c r="AI26" s="255" t="str">
        <f>IFERROR(('年間負荷計算シート (EHP用)'!$AB21/AG26),"")</f>
        <v/>
      </c>
      <c r="AJ26" s="239" t="e">
        <f t="shared" si="10"/>
        <v>#VALUE!</v>
      </c>
      <c r="AK26" s="256" t="str">
        <f>IFERROR(AJ26*CO2削減量判定2!$C$7,"")</f>
        <v/>
      </c>
    </row>
    <row r="27" spans="1:37">
      <c r="A27" s="131">
        <v>18</v>
      </c>
      <c r="B27" s="6"/>
      <c r="C27" s="72"/>
      <c r="D27" s="6"/>
      <c r="E27" s="20"/>
      <c r="F27" s="221"/>
      <c r="G27" s="257"/>
      <c r="H27" s="222"/>
      <c r="I27" s="151">
        <f>G27*E27*SUM('年間負荷計算シート (EHP用)'!$C$3:$N$3)*D27</f>
        <v>0</v>
      </c>
      <c r="J27" s="250">
        <f>D27*E27*H27*SUM('年間負荷計算シート (GHP用)'!$C$3:$N$3)*0.075</f>
        <v>0</v>
      </c>
      <c r="K27" s="251">
        <f>('年間負荷計算シート (GHP用)'!$O23*0.075)</f>
        <v>0</v>
      </c>
      <c r="L27" s="221"/>
      <c r="M27" s="265"/>
      <c r="N27" s="222"/>
      <c r="O27" s="252">
        <f>D27*M27*E27*SUM('年間負荷計算シート (EHP用)'!$P$3:$AA$3)</f>
        <v>0</v>
      </c>
      <c r="P27" s="170">
        <f>D27*E27*N27*SUM('年間負荷計算シート (GHP用)'!$P$3:$AA$3)*0.075</f>
        <v>0</v>
      </c>
      <c r="Q27" s="168">
        <f>('年間負荷計算シート (GHP用)'!$AB23*0.075)</f>
        <v>0</v>
      </c>
      <c r="R27" s="68">
        <f t="shared" si="7"/>
        <v>0</v>
      </c>
      <c r="S27" s="92">
        <f t="shared" si="8"/>
        <v>0</v>
      </c>
      <c r="T27" s="92">
        <f>IFERROR((R27*CO2削減量判定2!$C$7)+(S27*CO2削減量判定2!$C$8),"")</f>
        <v>0</v>
      </c>
      <c r="U27" s="131">
        <v>18</v>
      </c>
      <c r="V27" s="91" t="str">
        <f t="shared" si="2"/>
        <v/>
      </c>
      <c r="W27" s="6"/>
      <c r="X27" s="91">
        <f t="shared" si="3"/>
        <v>0</v>
      </c>
      <c r="Y27" s="93">
        <f t="shared" si="4"/>
        <v>0</v>
      </c>
      <c r="Z27" s="218">
        <f t="shared" si="9"/>
        <v>0</v>
      </c>
      <c r="AA27" s="208"/>
      <c r="AB27" s="242"/>
      <c r="AC27" s="217" t="str">
        <f>IFERROR(X27*Y27*SUM(#REF!)*AB27/#REF!,"")</f>
        <v/>
      </c>
      <c r="AD27" s="253" t="str">
        <f>IFERROR('年間負荷計算シート (EHP用)'!$O22/AB27,"")</f>
        <v/>
      </c>
      <c r="AE27" s="246">
        <f t="shared" si="6"/>
        <v>0</v>
      </c>
      <c r="AF27" s="208"/>
      <c r="AG27" s="242"/>
      <c r="AH27" s="217" t="str">
        <f>IFERROR(X27*Y27*AG27*SUM(#REF!)/#REF!,"")</f>
        <v/>
      </c>
      <c r="AI27" s="255" t="str">
        <f>IFERROR(('年間負荷計算シート (EHP用)'!$AB22/AG27),"")</f>
        <v/>
      </c>
      <c r="AJ27" s="239" t="e">
        <f t="shared" si="10"/>
        <v>#VALUE!</v>
      </c>
      <c r="AK27" s="256" t="str">
        <f>IFERROR(AJ27*CO2削減量判定2!$C$7,"")</f>
        <v/>
      </c>
    </row>
    <row r="28" spans="1:37">
      <c r="A28" s="131">
        <v>19</v>
      </c>
      <c r="B28" s="17"/>
      <c r="C28" s="72"/>
      <c r="D28" s="6"/>
      <c r="E28" s="8"/>
      <c r="F28" s="221"/>
      <c r="G28" s="257"/>
      <c r="H28" s="222"/>
      <c r="I28" s="151">
        <f>G28*E28*SUM('年間負荷計算シート (EHP用)'!$C$3:$N$3)*D28</f>
        <v>0</v>
      </c>
      <c r="J28" s="250">
        <f>D28*E28*H28*SUM('年間負荷計算シート (GHP用)'!$C$3:$N$3)*0.075</f>
        <v>0</v>
      </c>
      <c r="K28" s="251">
        <f>('年間負荷計算シート (GHP用)'!$O24*0.075)</f>
        <v>0</v>
      </c>
      <c r="L28" s="221"/>
      <c r="M28" s="265"/>
      <c r="N28" s="222"/>
      <c r="O28" s="252">
        <f>D28*M28*E28*SUM('年間負荷計算シート (EHP用)'!$P$3:$AA$3)</f>
        <v>0</v>
      </c>
      <c r="P28" s="170">
        <f>D28*E28*N28*SUM('年間負荷計算シート (GHP用)'!$P$3:$AA$3)*0.075</f>
        <v>0</v>
      </c>
      <c r="Q28" s="168">
        <f>('年間負荷計算シート (GHP用)'!$AB24*0.075)</f>
        <v>0</v>
      </c>
      <c r="R28" s="68">
        <f t="shared" si="7"/>
        <v>0</v>
      </c>
      <c r="S28" s="92">
        <f t="shared" si="8"/>
        <v>0</v>
      </c>
      <c r="T28" s="92">
        <f>IFERROR((R28*CO2削減量判定2!$C$7)+(S28*CO2削減量判定2!$C$8),"")</f>
        <v>0</v>
      </c>
      <c r="U28" s="131">
        <v>19</v>
      </c>
      <c r="V28" s="91" t="str">
        <f t="shared" si="2"/>
        <v/>
      </c>
      <c r="W28" s="6"/>
      <c r="X28" s="91">
        <f t="shared" si="3"/>
        <v>0</v>
      </c>
      <c r="Y28" s="93">
        <f t="shared" si="4"/>
        <v>0</v>
      </c>
      <c r="Z28" s="218">
        <f t="shared" si="9"/>
        <v>0</v>
      </c>
      <c r="AA28" s="208"/>
      <c r="AB28" s="242"/>
      <c r="AC28" s="217" t="str">
        <f>IFERROR(X28*Y28*SUM(#REF!)*AB28/#REF!,"")</f>
        <v/>
      </c>
      <c r="AD28" s="253" t="str">
        <f>IFERROR('年間負荷計算シート (EHP用)'!$O23/AB28,"")</f>
        <v/>
      </c>
      <c r="AE28" s="246">
        <f t="shared" si="6"/>
        <v>0</v>
      </c>
      <c r="AF28" s="208"/>
      <c r="AG28" s="242"/>
      <c r="AH28" s="217" t="str">
        <f>IFERROR(X28*Y28*AG28*SUM(#REF!)/#REF!,"")</f>
        <v/>
      </c>
      <c r="AI28" s="255" t="str">
        <f>IFERROR(('年間負荷計算シート (EHP用)'!$AB23/AG28),"")</f>
        <v/>
      </c>
      <c r="AJ28" s="239" t="e">
        <f t="shared" si="10"/>
        <v>#VALUE!</v>
      </c>
      <c r="AK28" s="256" t="str">
        <f>IFERROR(AJ28*CO2削減量判定2!$C$7,"")</f>
        <v/>
      </c>
    </row>
    <row r="29" spans="1:37">
      <c r="A29" s="131">
        <v>20</v>
      </c>
      <c r="B29" s="6"/>
      <c r="C29" s="72"/>
      <c r="D29" s="6"/>
      <c r="E29" s="8"/>
      <c r="F29" s="221"/>
      <c r="G29" s="257"/>
      <c r="H29" s="222"/>
      <c r="I29" s="151">
        <f>G29*E29*SUM('年間負荷計算シート (EHP用)'!$C$3:$N$3)*D29</f>
        <v>0</v>
      </c>
      <c r="J29" s="250">
        <f>D29*E29*H29*SUM('年間負荷計算シート (GHP用)'!$C$3:$N$3)*0.075</f>
        <v>0</v>
      </c>
      <c r="K29" s="251">
        <f>('年間負荷計算シート (GHP用)'!$O25*0.075)</f>
        <v>0</v>
      </c>
      <c r="L29" s="221"/>
      <c r="M29" s="265"/>
      <c r="N29" s="222"/>
      <c r="O29" s="252">
        <f>D29*M29*E29*SUM('年間負荷計算シート (EHP用)'!$P$3:$AA$3)</f>
        <v>0</v>
      </c>
      <c r="P29" s="170">
        <f>D29*E29*N29*SUM('年間負荷計算シート (GHP用)'!$P$3:$AA$3)*0.075</f>
        <v>0</v>
      </c>
      <c r="Q29" s="168">
        <f>('年間負荷計算シート (GHP用)'!$AB25*0.075)</f>
        <v>0</v>
      </c>
      <c r="R29" s="92">
        <f t="shared" si="7"/>
        <v>0</v>
      </c>
      <c r="S29" s="92">
        <f t="shared" si="8"/>
        <v>0</v>
      </c>
      <c r="T29" s="92">
        <f>IFERROR((R29*CO2削減量判定2!$C$7)+(S29*CO2削減量判定2!$C$8),"")</f>
        <v>0</v>
      </c>
      <c r="U29" s="9">
        <v>20</v>
      </c>
      <c r="V29" s="91" t="str">
        <f t="shared" si="2"/>
        <v/>
      </c>
      <c r="W29" s="6"/>
      <c r="X29" s="91">
        <f t="shared" si="3"/>
        <v>0</v>
      </c>
      <c r="Y29" s="93">
        <f t="shared" si="4"/>
        <v>0</v>
      </c>
      <c r="Z29" s="218">
        <f t="shared" si="9"/>
        <v>0</v>
      </c>
      <c r="AA29" s="208"/>
      <c r="AB29" s="243"/>
      <c r="AC29" s="240" t="str">
        <f>IFERROR(X29*Y29*SUM(#REF!)*AB29/#REF!,"")</f>
        <v/>
      </c>
      <c r="AD29" s="253" t="str">
        <f>IFERROR('年間負荷計算シート (EHP用)'!$O24/AB29,"")</f>
        <v/>
      </c>
      <c r="AE29" s="246">
        <f t="shared" si="6"/>
        <v>0</v>
      </c>
      <c r="AF29" s="208"/>
      <c r="AG29" s="243"/>
      <c r="AH29" s="240" t="str">
        <f>IFERROR(X29*Y29*AG29*SUM(#REF!)/#REF!,"")</f>
        <v/>
      </c>
      <c r="AI29" s="255" t="str">
        <f>IFERROR(('年間負荷計算シート (EHP用)'!$AB24/AG29),"")</f>
        <v/>
      </c>
      <c r="AJ29" s="239" t="e">
        <f t="shared" si="10"/>
        <v>#VALUE!</v>
      </c>
      <c r="AK29" s="256" t="str">
        <f>IFERROR(AJ29*CO2削減量判定2!$C$7,"")</f>
        <v/>
      </c>
    </row>
    <row r="30" spans="1:37" ht="18.75" customHeight="1">
      <c r="A30" s="35"/>
      <c r="B30" s="35"/>
      <c r="C30" s="35"/>
      <c r="D30" s="35"/>
      <c r="E30" s="35"/>
      <c r="F30" s="134"/>
      <c r="G30" s="262"/>
      <c r="H30" s="134"/>
      <c r="I30" s="134"/>
      <c r="J30" s="134"/>
      <c r="K30" s="134"/>
      <c r="L30" s="134"/>
      <c r="M30" s="262"/>
      <c r="N30" s="134"/>
      <c r="O30" s="134"/>
      <c r="P30" s="134"/>
      <c r="Q30" s="134"/>
      <c r="R30" s="35"/>
      <c r="S30" s="35"/>
      <c r="T30" s="35"/>
      <c r="U30" s="35"/>
      <c r="V30" s="35"/>
      <c r="W30" s="35"/>
      <c r="X30" s="35"/>
      <c r="AC30" s="204"/>
      <c r="AF30" s="134"/>
      <c r="AG30" s="134"/>
      <c r="AH30" s="204"/>
      <c r="AJ30" s="204"/>
    </row>
    <row r="31" spans="1:37" ht="18" customHeight="1">
      <c r="A31" s="35"/>
      <c r="B31" s="35"/>
      <c r="C31" s="35"/>
      <c r="D31" s="35"/>
      <c r="E31" s="35"/>
      <c r="F31" s="134"/>
      <c r="G31" s="262"/>
      <c r="H31" s="134"/>
      <c r="I31" s="134"/>
      <c r="J31" s="134"/>
      <c r="K31" s="134"/>
      <c r="L31" s="134"/>
      <c r="M31" s="262"/>
      <c r="N31" s="134"/>
      <c r="O31" s="134"/>
      <c r="P31" s="134"/>
      <c r="Q31" s="134"/>
      <c r="R31" s="35"/>
      <c r="S31" s="35"/>
      <c r="T31" s="35"/>
      <c r="U31" s="35"/>
      <c r="V31" s="35"/>
      <c r="W31" s="35"/>
      <c r="X31" s="35"/>
    </row>
    <row r="32" spans="1:37" ht="18" customHeight="1">
      <c r="A32" s="43"/>
      <c r="B32" s="43"/>
      <c r="F32" s="134"/>
      <c r="G32" s="262"/>
      <c r="H32" s="134"/>
      <c r="I32" s="134"/>
      <c r="J32" s="134"/>
      <c r="K32" s="134"/>
      <c r="L32" s="134"/>
      <c r="M32" s="262"/>
      <c r="N32" s="134"/>
      <c r="O32" s="134"/>
      <c r="P32" s="134"/>
      <c r="Q32" s="134"/>
      <c r="R32" s="35"/>
      <c r="S32" s="35"/>
      <c r="T32" s="35"/>
      <c r="U32" s="35"/>
      <c r="V32" s="35"/>
      <c r="W32" s="35"/>
      <c r="X32" s="35"/>
      <c r="AA32" s="211"/>
      <c r="AC32" s="205"/>
      <c r="AF32" s="210"/>
      <c r="AG32" s="210"/>
      <c r="AH32" s="205"/>
      <c r="AJ32" s="205"/>
    </row>
    <row r="33" spans="1:36" ht="18" customHeight="1">
      <c r="A33" s="44"/>
      <c r="B33" s="44"/>
      <c r="F33" s="134"/>
      <c r="G33" s="262"/>
      <c r="H33" s="134"/>
      <c r="I33" s="134"/>
      <c r="J33" s="134"/>
      <c r="K33" s="134"/>
      <c r="L33" s="134"/>
      <c r="M33" s="262"/>
      <c r="N33" s="134"/>
      <c r="O33" s="134"/>
      <c r="P33" s="134"/>
      <c r="Q33" s="134"/>
      <c r="R33" s="35"/>
      <c r="S33" s="35"/>
      <c r="T33" s="35"/>
      <c r="U33" s="35"/>
      <c r="V33" s="35"/>
      <c r="W33" s="35"/>
      <c r="X33" s="35"/>
      <c r="AA33" s="212"/>
      <c r="AC33" s="204"/>
      <c r="AF33" s="134"/>
      <c r="AG33" s="134"/>
      <c r="AH33" s="204"/>
      <c r="AJ33" s="204"/>
    </row>
    <row r="34" spans="1:36" ht="18" customHeight="1">
      <c r="A34" s="44"/>
      <c r="B34" s="44"/>
      <c r="F34" s="134"/>
      <c r="G34" s="262"/>
      <c r="H34" s="134"/>
      <c r="I34" s="134"/>
      <c r="J34" s="134"/>
      <c r="K34" s="134"/>
      <c r="L34" s="134"/>
      <c r="M34" s="262"/>
      <c r="N34" s="134"/>
      <c r="O34" s="134"/>
      <c r="P34" s="134"/>
      <c r="Q34" s="134"/>
      <c r="R34" s="35"/>
      <c r="S34" s="35"/>
      <c r="T34" s="35"/>
      <c r="U34" s="35"/>
      <c r="V34" s="35"/>
      <c r="W34" s="35"/>
      <c r="X34" s="35"/>
      <c r="AA34" s="134"/>
      <c r="AC34" s="204"/>
      <c r="AF34" s="134"/>
      <c r="AG34" s="134"/>
      <c r="AH34" s="204"/>
      <c r="AJ34" s="204"/>
    </row>
    <row r="35" spans="1:36" ht="18" customHeight="1">
      <c r="A35" s="44"/>
      <c r="B35" s="44"/>
      <c r="C35" s="45"/>
      <c r="D35" s="35"/>
      <c r="E35" s="35"/>
      <c r="F35" s="134"/>
      <c r="G35" s="262"/>
      <c r="H35" s="134"/>
      <c r="I35" s="134"/>
      <c r="J35" s="134"/>
      <c r="K35" s="134"/>
      <c r="L35" s="134"/>
      <c r="M35" s="262"/>
      <c r="N35" s="134"/>
      <c r="O35" s="134"/>
      <c r="P35" s="134"/>
      <c r="Q35" s="134"/>
      <c r="R35" s="35"/>
      <c r="S35" s="35"/>
      <c r="T35" s="35"/>
      <c r="U35" s="35"/>
      <c r="V35" s="35"/>
      <c r="W35" s="35"/>
      <c r="X35" s="35"/>
      <c r="AA35" s="134"/>
      <c r="AC35" s="204"/>
      <c r="AF35" s="134"/>
      <c r="AG35" s="134"/>
      <c r="AH35" s="204"/>
      <c r="AJ35" s="204"/>
    </row>
    <row r="36" spans="1:36" ht="18" customHeight="1">
      <c r="A36" s="44"/>
      <c r="B36" s="44"/>
      <c r="C36" s="45"/>
      <c r="D36" s="35"/>
      <c r="E36" s="35"/>
      <c r="F36" s="134"/>
      <c r="G36" s="262"/>
      <c r="H36" s="134"/>
      <c r="I36" s="134"/>
      <c r="J36" s="134"/>
      <c r="K36" s="134"/>
      <c r="L36" s="134"/>
      <c r="M36" s="262"/>
      <c r="N36" s="134"/>
      <c r="O36" s="134"/>
      <c r="P36" s="134"/>
      <c r="Q36" s="134"/>
      <c r="R36" s="35"/>
      <c r="S36" s="35"/>
      <c r="T36" s="35"/>
      <c r="U36" s="35"/>
      <c r="V36" s="35"/>
      <c r="W36" s="35"/>
      <c r="X36" s="35"/>
      <c r="AA36" s="213"/>
      <c r="AC36" s="204"/>
      <c r="AF36" s="134"/>
      <c r="AG36" s="134"/>
      <c r="AH36" s="204"/>
      <c r="AJ36" s="204"/>
    </row>
    <row r="37" spans="1:36" ht="18" customHeight="1">
      <c r="A37" s="18"/>
      <c r="B37" s="18"/>
      <c r="C37" s="5"/>
      <c r="AA37" s="214"/>
      <c r="AC37" s="204"/>
      <c r="AF37" s="134"/>
      <c r="AG37" s="134"/>
      <c r="AH37" s="204"/>
      <c r="AJ37" s="204"/>
    </row>
    <row r="38" spans="1:36" ht="18" customHeight="1">
      <c r="A38" s="18"/>
      <c r="B38" s="18"/>
      <c r="C38" s="5"/>
    </row>
    <row r="39" spans="1:36" ht="18" customHeight="1">
      <c r="C39" s="2"/>
    </row>
    <row r="40" spans="1:36" ht="18" customHeight="1">
      <c r="C40" s="2"/>
    </row>
    <row r="41" spans="1:36" ht="18" customHeight="1">
      <c r="C41" s="2"/>
    </row>
    <row r="42" spans="1:36" ht="18" customHeight="1"/>
    <row r="43" spans="1:36" ht="18" customHeight="1"/>
    <row r="44" spans="1:36" ht="18" customHeight="1"/>
    <row r="45" spans="1:36" ht="18" customHeight="1"/>
    <row r="46" spans="1:36" ht="18" customHeight="1"/>
    <row r="47" spans="1:36" ht="18" customHeight="1"/>
    <row r="48" spans="1:36" ht="18" customHeight="1"/>
    <row r="49" ht="18" customHeight="1"/>
    <row r="50" ht="18" customHeight="1"/>
    <row r="51" ht="18" customHeight="1"/>
  </sheetData>
  <mergeCells count="16">
    <mergeCell ref="AB7:AB8"/>
    <mergeCell ref="AF7:AF8"/>
    <mergeCell ref="AG7:AG8"/>
    <mergeCell ref="AF6:AG6"/>
    <mergeCell ref="AA6:AB6"/>
    <mergeCell ref="A7:A8"/>
    <mergeCell ref="B7:B8"/>
    <mergeCell ref="C7:C8"/>
    <mergeCell ref="D7:D8"/>
    <mergeCell ref="AA7:AA8"/>
    <mergeCell ref="F7:H7"/>
    <mergeCell ref="L7:N7"/>
    <mergeCell ref="U7:U8"/>
    <mergeCell ref="V7:V8"/>
    <mergeCell ref="W7:W8"/>
    <mergeCell ref="X7:X8"/>
  </mergeCells>
  <phoneticPr fontId="2"/>
  <pageMargins left="0.7" right="0.7" top="0.75" bottom="0.75" header="0.3" footer="0.3"/>
  <pageSetup paperSize="9" scale="36" orientation="portrait" r:id="rId1"/>
  <colBreaks count="1" manualBreakCount="1">
    <brk id="20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BCE8-DB9C-4F1B-BE94-17AC5A48767D}">
  <sheetPr>
    <tabColor theme="4" tint="0.79998168889431442"/>
    <pageSetUpPr fitToPage="1"/>
  </sheetPr>
  <dimension ref="A1:AB25"/>
  <sheetViews>
    <sheetView view="pageBreakPreview" zoomScaleNormal="100" zoomScaleSheetLayoutView="100" workbookViewId="0">
      <selection sqref="A1:O4"/>
    </sheetView>
  </sheetViews>
  <sheetFormatPr defaultRowHeight="18.75"/>
  <cols>
    <col min="1" max="1" width="11" bestFit="1" customWidth="1"/>
    <col min="2" max="2" width="9" style="94" bestFit="1" customWidth="1"/>
    <col min="3" max="14" width="7" style="95" customWidth="1"/>
    <col min="15" max="15" width="9" style="95"/>
    <col min="16" max="27" width="7" style="95" customWidth="1"/>
    <col min="28" max="28" width="9" style="97" bestFit="1" customWidth="1"/>
  </cols>
  <sheetData>
    <row r="1" spans="1:28">
      <c r="A1" s="439"/>
      <c r="B1" s="440"/>
      <c r="C1" s="443" t="s">
        <v>59</v>
      </c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 t="s">
        <v>60</v>
      </c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</row>
    <row r="2" spans="1:28" ht="18.75" customHeight="1">
      <c r="A2" s="441"/>
      <c r="B2" s="442"/>
      <c r="C2" s="143" t="s">
        <v>55</v>
      </c>
      <c r="D2" s="143" t="s">
        <v>44</v>
      </c>
      <c r="E2" s="143" t="s">
        <v>45</v>
      </c>
      <c r="F2" s="143" t="s">
        <v>46</v>
      </c>
      <c r="G2" s="143" t="s">
        <v>47</v>
      </c>
      <c r="H2" s="143" t="s">
        <v>48</v>
      </c>
      <c r="I2" s="143" t="s">
        <v>49</v>
      </c>
      <c r="J2" s="143" t="s">
        <v>50</v>
      </c>
      <c r="K2" s="143" t="s">
        <v>51</v>
      </c>
      <c r="L2" s="143" t="s">
        <v>52</v>
      </c>
      <c r="M2" s="143" t="s">
        <v>53</v>
      </c>
      <c r="N2" s="143" t="s">
        <v>54</v>
      </c>
      <c r="O2" s="444" t="s">
        <v>145</v>
      </c>
      <c r="P2" s="143" t="s">
        <v>55</v>
      </c>
      <c r="Q2" s="143" t="s">
        <v>44</v>
      </c>
      <c r="R2" s="143" t="s">
        <v>45</v>
      </c>
      <c r="S2" s="143" t="s">
        <v>46</v>
      </c>
      <c r="T2" s="143" t="s">
        <v>47</v>
      </c>
      <c r="U2" s="143" t="s">
        <v>48</v>
      </c>
      <c r="V2" s="143" t="s">
        <v>49</v>
      </c>
      <c r="W2" s="143" t="s">
        <v>50</v>
      </c>
      <c r="X2" s="143" t="s">
        <v>51</v>
      </c>
      <c r="Y2" s="143" t="s">
        <v>52</v>
      </c>
      <c r="Z2" s="143" t="s">
        <v>53</v>
      </c>
      <c r="AA2" s="143" t="s">
        <v>54</v>
      </c>
      <c r="AB2" s="446" t="s">
        <v>145</v>
      </c>
    </row>
    <row r="3" spans="1:28">
      <c r="A3" s="448" t="s">
        <v>127</v>
      </c>
      <c r="B3" s="449"/>
      <c r="C3" s="144">
        <v>20</v>
      </c>
      <c r="D3" s="144">
        <v>20</v>
      </c>
      <c r="E3" s="144">
        <v>20</v>
      </c>
      <c r="F3" s="144">
        <v>20</v>
      </c>
      <c r="G3" s="144">
        <v>20</v>
      </c>
      <c r="H3" s="144">
        <v>20</v>
      </c>
      <c r="I3" s="144">
        <v>20</v>
      </c>
      <c r="J3" s="144">
        <v>20</v>
      </c>
      <c r="K3" s="144">
        <v>0</v>
      </c>
      <c r="L3" s="144">
        <v>0</v>
      </c>
      <c r="M3" s="144">
        <v>0</v>
      </c>
      <c r="N3" s="144">
        <v>0</v>
      </c>
      <c r="O3" s="445"/>
      <c r="P3" s="144">
        <f t="shared" ref="P3:Q3" si="0">C3</f>
        <v>20</v>
      </c>
      <c r="Q3" s="144">
        <f t="shared" si="0"/>
        <v>20</v>
      </c>
      <c r="R3" s="144">
        <v>0</v>
      </c>
      <c r="S3" s="144">
        <v>0</v>
      </c>
      <c r="T3" s="144">
        <v>0</v>
      </c>
      <c r="U3" s="144">
        <v>0</v>
      </c>
      <c r="V3" s="144">
        <v>0</v>
      </c>
      <c r="W3" s="144">
        <v>20</v>
      </c>
      <c r="X3" s="144">
        <v>20</v>
      </c>
      <c r="Y3" s="144">
        <v>20</v>
      </c>
      <c r="Z3" s="144">
        <v>20</v>
      </c>
      <c r="AA3" s="144">
        <v>20</v>
      </c>
      <c r="AB3" s="447"/>
    </row>
    <row r="4" spans="1:28">
      <c r="A4" s="448" t="s">
        <v>126</v>
      </c>
      <c r="B4" s="449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45"/>
      <c r="P4" s="141">
        <v>15.1</v>
      </c>
      <c r="Q4" s="141">
        <v>8.1999999999999993</v>
      </c>
      <c r="R4" s="141">
        <v>0</v>
      </c>
      <c r="S4" s="141">
        <v>0</v>
      </c>
      <c r="T4" s="141">
        <v>0</v>
      </c>
      <c r="U4" s="141">
        <v>0</v>
      </c>
      <c r="V4" s="141">
        <v>0</v>
      </c>
      <c r="W4" s="141">
        <v>20.3</v>
      </c>
      <c r="X4" s="141">
        <v>32.799999999999997</v>
      </c>
      <c r="Y4" s="141">
        <v>45.8</v>
      </c>
      <c r="Z4" s="141">
        <v>46.3</v>
      </c>
      <c r="AA4" s="141">
        <v>25.4</v>
      </c>
      <c r="AB4" s="447"/>
    </row>
    <row r="5" spans="1:28">
      <c r="A5" s="436" t="s">
        <v>150</v>
      </c>
      <c r="B5" s="142" t="str">
        <f>'GHP→EHP削減効果計算書（空調）'!B9</f>
        <v>会議室A</v>
      </c>
      <c r="C5" s="145">
        <f>C$3*'GHP→EHP削減効果計算書（空調）'!$D9*'GHP→EHP削減効果計算書（空調）'!$E9*'GHP→EHP削減効果計算書（空調）'!$H9*C$4*0.01</f>
        <v>782.33600000000013</v>
      </c>
      <c r="D5" s="145">
        <f>D$3*'GHP→EHP削減効果計算書（空調）'!$D9*'GHP→EHP削減効果計算書（空調）'!$E9*'GHP→EHP削減効果計算書（空調）'!$H9*D$4*0.01</f>
        <v>1399.6479999999999</v>
      </c>
      <c r="E5" s="145">
        <f>E$3*'GHP→EHP削減効果計算書（空調）'!$D9*'GHP→EHP削減効果計算書（空調）'!$E9*'GHP→EHP削減効果計算書（空調）'!$H9*E$4*0.01</f>
        <v>2096.4159999999997</v>
      </c>
      <c r="F5" s="145">
        <f>F$3*'GHP→EHP削減効果計算書（空調）'!$D9*'GHP→EHP削減効果計算書（空調）'!$E9*'GHP→EHP削減効果計算書（空調）'!$H9*F$4*0.01</f>
        <v>3667.2000000000003</v>
      </c>
      <c r="G5" s="145">
        <f>G$3*'GHP→EHP削減効果計算書（空調）'!$D9*'GHP→EHP削減効果計算書（空調）'!$E9*'GHP→EHP削減効果計算書（空調）'!$H9*G$4*0.01</f>
        <v>4033.92</v>
      </c>
      <c r="H5" s="145">
        <f>H$3*'GHP→EHP削減効果計算書（空調）'!$D9*'GHP→EHP削減効果計算書（空調）'!$E9*'GHP→EHP削減効果計算書（空調）'!$H9*H$4*0.01</f>
        <v>2823.7440000000001</v>
      </c>
      <c r="I5" s="145">
        <f>I$3*'GHP→EHP削減効果計算書（空調）'!$D9*'GHP→EHP削減効果計算書（空調）'!$E9*'GHP→EHP削減効果計算書（空調）'!$H9*I$4*0.01</f>
        <v>1307.9679999999998</v>
      </c>
      <c r="J5" s="145">
        <f>J$3*'GHP→EHP削減効果計算書（空調）'!$D9*'GHP→EHP削減効果計算書（空調）'!$E9*'GHP→EHP削減効果計算書（空調）'!$H9*J$4*0.01</f>
        <v>562.30399999999997</v>
      </c>
      <c r="K5" s="145">
        <f>K$3*'GHP→EHP削減効果計算書（空調）'!$D9*'GHP→EHP削減効果計算書（空調）'!$E9*'GHP→EHP削減効果計算書（空調）'!$H9*K$4*0.01</f>
        <v>0</v>
      </c>
      <c r="L5" s="145">
        <f>L$3*'GHP→EHP削減効果計算書（空調）'!$D9*'GHP→EHP削減効果計算書（空調）'!$E9*'GHP→EHP削減効果計算書（空調）'!$H9*L$4*0.01</f>
        <v>0</v>
      </c>
      <c r="M5" s="145">
        <f>M$3*'GHP→EHP削減効果計算書（空調）'!$D9*'GHP→EHP削減効果計算書（空調）'!$E9*'GHP→EHP削減効果計算書（空調）'!$H9*M$4*0.01</f>
        <v>0</v>
      </c>
      <c r="N5" s="145">
        <f>N$3*'GHP→EHP削減効果計算書（空調）'!$D9*'GHP→EHP削減効果計算書（空調）'!$E9*'GHP→EHP削減効果計算書（空調）'!$H9*N$4*0.01</f>
        <v>0</v>
      </c>
      <c r="O5" s="145">
        <f>SUM(C5:N5)</f>
        <v>16673.536</v>
      </c>
      <c r="P5" s="146">
        <f>P$3*'GHP→EHP削減効果計算書（空調）'!$D9*'GHP→EHP削減効果計算書（空調）'!$E9*'GHP→EHP削減効果計算書（空調）'!$N9*P$4*0.01</f>
        <v>903.58399999999995</v>
      </c>
      <c r="Q5" s="146">
        <f>Q$3*'GHP→EHP削減効果計算書（空調）'!$D9*'GHP→EHP削減効果計算書（空調）'!$E9*'GHP→EHP削減効果計算書（空調）'!$N9*Q$4*0.01</f>
        <v>490.68799999999999</v>
      </c>
      <c r="R5" s="146">
        <f>R$3*'GHP→EHP削減効果計算書（空調）'!$D9*'GHP→EHP削減効果計算書（空調）'!$E9*'GHP→EHP削減効果計算書（空調）'!$N9*R$4*0.01</f>
        <v>0</v>
      </c>
      <c r="S5" s="146">
        <f>S$3*'GHP→EHP削減効果計算書（空調）'!$D9*'GHP→EHP削減効果計算書（空調）'!$E9*'GHP→EHP削減効果計算書（空調）'!$N9*S$4*0.01</f>
        <v>0</v>
      </c>
      <c r="T5" s="146">
        <f>T$3*'GHP→EHP削減効果計算書（空調）'!$D9*'GHP→EHP削減効果計算書（空調）'!$E9*'GHP→EHP削減効果計算書（空調）'!$N9*T$4*0.01</f>
        <v>0</v>
      </c>
      <c r="U5" s="146">
        <f>U$3*'GHP→EHP削減効果計算書（空調）'!$D9*'GHP→EHP削減効果計算書（空調）'!$E9*'GHP→EHP削減効果計算書（空調）'!$N9*U$4*0.01</f>
        <v>0</v>
      </c>
      <c r="V5" s="146">
        <f>V$3*'GHP→EHP削減効果計算書（空調）'!$D9*'GHP→EHP削減効果計算書（空調）'!$E9*'GHP→EHP削減効果計算書（空調）'!$N9*V$4*0.01</f>
        <v>0</v>
      </c>
      <c r="W5" s="146">
        <f>W$3*'GHP→EHP削減効果計算書（空調）'!$D9*'GHP→EHP削減効果計算書（空調）'!$E9*'GHP→EHP削減効果計算書（空調）'!$N9*W$4*0.01</f>
        <v>1214.752</v>
      </c>
      <c r="X5" s="146">
        <f>X$3*'GHP→EHP削減効果計算書（空調）'!$D9*'GHP→EHP削減効果計算書（空調）'!$E9*'GHP→EHP削減効果計算書（空調）'!$N9*X$4*0.01</f>
        <v>1962.752</v>
      </c>
      <c r="Y5" s="146">
        <f>Y$3*'GHP→EHP削減効果計算書（空調）'!$D9*'GHP→EHP削減効果計算書（空調）'!$E9*'GHP→EHP削減効果計算書（空調）'!$N9*Y$4*0.01</f>
        <v>2740.672</v>
      </c>
      <c r="Z5" s="146">
        <f>Z$3*'GHP→EHP削減効果計算書（空調）'!$D9*'GHP→EHP削減効果計算書（空調）'!$E9*'GHP→EHP削減効果計算書（空調）'!$N9*Z$4*0.01</f>
        <v>2770.5920000000001</v>
      </c>
      <c r="AA5" s="146">
        <f>AA$3*'GHP→EHP削減効果計算書（空調）'!$D9*'GHP→EHP削減効果計算書（空調）'!$E9*'GHP→EHP削減効果計算書（空調）'!$N9*AA$4*0.01</f>
        <v>1519.9360000000001</v>
      </c>
      <c r="AB5" s="146">
        <f>SUM(P5:AA5)</f>
        <v>11602.976000000001</v>
      </c>
    </row>
    <row r="6" spans="1:28" ht="18.75" customHeight="1">
      <c r="A6" s="437"/>
      <c r="B6" s="142">
        <f>'GHP→EHP削減効果計算書（空調）'!B10</f>
        <v>0</v>
      </c>
      <c r="C6" s="145">
        <f>C$3*'GHP→EHP削減効果計算書（空調）'!$D10*'GHP→EHP削減効果計算書（空調）'!$E10*'GHP→EHP削減効果計算書（空調）'!$H10*C$4*0.01</f>
        <v>0</v>
      </c>
      <c r="D6" s="145">
        <f>D$3*'GHP→EHP削減効果計算書（空調）'!$D10*'GHP→EHP削減効果計算書（空調）'!$E10*'GHP→EHP削減効果計算書（空調）'!$H10*D$4*0.01</f>
        <v>0</v>
      </c>
      <c r="E6" s="145">
        <f>E$3*'GHP→EHP削減効果計算書（空調）'!$D10*'GHP→EHP削減効果計算書（空調）'!$E10*'GHP→EHP削減効果計算書（空調）'!$H10*E$4*0.01</f>
        <v>0</v>
      </c>
      <c r="F6" s="145">
        <f>F$3*'GHP→EHP削減効果計算書（空調）'!$D10*'GHP→EHP削減効果計算書（空調）'!$E10*'GHP→EHP削減効果計算書（空調）'!$H10*F$4*0.01</f>
        <v>0</v>
      </c>
      <c r="G6" s="145">
        <f>G$3*'GHP→EHP削減効果計算書（空調）'!$D10*'GHP→EHP削減効果計算書（空調）'!$E10*'GHP→EHP削減効果計算書（空調）'!$H10*G$4*0.01</f>
        <v>0</v>
      </c>
      <c r="H6" s="145">
        <f>H$3*'GHP→EHP削減効果計算書（空調）'!$D10*'GHP→EHP削減効果計算書（空調）'!$E10*'GHP→EHP削減効果計算書（空調）'!$H10*H$4*0.01</f>
        <v>0</v>
      </c>
      <c r="I6" s="145">
        <f>I$3*'GHP→EHP削減効果計算書（空調）'!$D10*'GHP→EHP削減効果計算書（空調）'!$E10*'GHP→EHP削減効果計算書（空調）'!$H10*I$4*0.01</f>
        <v>0</v>
      </c>
      <c r="J6" s="145">
        <f>J$3*'GHP→EHP削減効果計算書（空調）'!$D10*'GHP→EHP削減効果計算書（空調）'!$E10*'GHP→EHP削減効果計算書（空調）'!$H10*J$4*0.01</f>
        <v>0</v>
      </c>
      <c r="K6" s="145">
        <f>K$3*'GHP→EHP削減効果計算書（空調）'!$D10*'GHP→EHP削減効果計算書（空調）'!$E10*'GHP→EHP削減効果計算書（空調）'!$H10*K$4*0.01</f>
        <v>0</v>
      </c>
      <c r="L6" s="145">
        <f>L$3*'GHP→EHP削減効果計算書（空調）'!$D10*'GHP→EHP削減効果計算書（空調）'!$E10*'GHP→EHP削減効果計算書（空調）'!$H10*L$4*0.01</f>
        <v>0</v>
      </c>
      <c r="M6" s="145">
        <f>M$3*'GHP→EHP削減効果計算書（空調）'!$D10*'GHP→EHP削減効果計算書（空調）'!$E10*'GHP→EHP削減効果計算書（空調）'!$H10*M$4*0.01</f>
        <v>0</v>
      </c>
      <c r="N6" s="145">
        <f>N$3*'GHP→EHP削減効果計算書（空調）'!$D10*'GHP→EHP削減効果計算書（空調）'!$E10*'GHP→EHP削減効果計算書（空調）'!$H10*N$4*0.01</f>
        <v>0</v>
      </c>
      <c r="O6" s="145">
        <f>SUM(C6:N6)</f>
        <v>0</v>
      </c>
      <c r="P6" s="146">
        <f>P$3*'GHP→EHP削減効果計算書（空調）'!$D10*'GHP→EHP削減効果計算書（空調）'!$E10*'GHP→EHP削減効果計算書（空調）'!$N10*P$4*0.01</f>
        <v>0</v>
      </c>
      <c r="Q6" s="146">
        <f>Q$3*'GHP→EHP削減効果計算書（空調）'!$D10*'GHP→EHP削減効果計算書（空調）'!$E10*'GHP→EHP削減効果計算書（空調）'!$N10*Q$4*0.01</f>
        <v>0</v>
      </c>
      <c r="R6" s="146">
        <f>R$3*'GHP→EHP削減効果計算書（空調）'!$D10*'GHP→EHP削減効果計算書（空調）'!$E10*'GHP→EHP削減効果計算書（空調）'!$N10*R$4*0.01</f>
        <v>0</v>
      </c>
      <c r="S6" s="146">
        <f>S$3*'GHP→EHP削減効果計算書（空調）'!$D10*'GHP→EHP削減効果計算書（空調）'!$E10*'GHP→EHP削減効果計算書（空調）'!$N10*S$4*0.01</f>
        <v>0</v>
      </c>
      <c r="T6" s="146">
        <f>T$3*'GHP→EHP削減効果計算書（空調）'!$D10*'GHP→EHP削減効果計算書（空調）'!$E10*'GHP→EHP削減効果計算書（空調）'!$N10*T$4*0.01</f>
        <v>0</v>
      </c>
      <c r="U6" s="146">
        <f>U$3*'GHP→EHP削減効果計算書（空調）'!$D10*'GHP→EHP削減効果計算書（空調）'!$E10*'GHP→EHP削減効果計算書（空調）'!$N10*U$4*0.01</f>
        <v>0</v>
      </c>
      <c r="V6" s="146">
        <f>V$3*'GHP→EHP削減効果計算書（空調）'!$D10*'GHP→EHP削減効果計算書（空調）'!$E10*'GHP→EHP削減効果計算書（空調）'!$N10*V$4*0.01</f>
        <v>0</v>
      </c>
      <c r="W6" s="146">
        <f>W$3*'GHP→EHP削減効果計算書（空調）'!$D10*'GHP→EHP削減効果計算書（空調）'!$E10*'GHP→EHP削減効果計算書（空調）'!$N10*W$4*0.01</f>
        <v>0</v>
      </c>
      <c r="X6" s="146">
        <f>X$3*'GHP→EHP削減効果計算書（空調）'!$D10*'GHP→EHP削減効果計算書（空調）'!$E10*'GHP→EHP削減効果計算書（空調）'!$N10*X$4*0.01</f>
        <v>0</v>
      </c>
      <c r="Y6" s="146">
        <f>Y$3*'GHP→EHP削減効果計算書（空調）'!$D10*'GHP→EHP削減効果計算書（空調）'!$E10*'GHP→EHP削減効果計算書（空調）'!$N10*Y$4*0.01</f>
        <v>0</v>
      </c>
      <c r="Z6" s="146">
        <f>Z$3*'GHP→EHP削減効果計算書（空調）'!$D10*'GHP→EHP削減効果計算書（空調）'!$E10*'GHP→EHP削減効果計算書（空調）'!$N10*Z$4*0.01</f>
        <v>0</v>
      </c>
      <c r="AA6" s="146">
        <f>AA$3*'GHP→EHP削減効果計算書（空調）'!$D10*'GHP→EHP削減効果計算書（空調）'!$E10*'GHP→EHP削減効果計算書（空調）'!$N10*AA$4*0.01</f>
        <v>0</v>
      </c>
      <c r="AB6" s="146">
        <f>SUM(P6:AA6)</f>
        <v>0</v>
      </c>
    </row>
    <row r="7" spans="1:28">
      <c r="A7" s="437"/>
      <c r="B7" s="142">
        <f>'GHP→EHP削減効果計算書（空調）'!B11</f>
        <v>0</v>
      </c>
      <c r="C7" s="145">
        <f>C$3*'GHP→EHP削減効果計算書（空調）'!$D11*'GHP→EHP削減効果計算書（空調）'!$E11*'GHP→EHP削減効果計算書（空調）'!$H11*C$4*0.01</f>
        <v>0</v>
      </c>
      <c r="D7" s="145">
        <f>D$3*'GHP→EHP削減効果計算書（空調）'!$D11*'GHP→EHP削減効果計算書（空調）'!$E11*'GHP→EHP削減効果計算書（空調）'!$H11*D$4*0.01</f>
        <v>0</v>
      </c>
      <c r="E7" s="145">
        <f>E$3*'GHP→EHP削減効果計算書（空調）'!$D11*'GHP→EHP削減効果計算書（空調）'!$E11*'GHP→EHP削減効果計算書（空調）'!$H11*E$4*0.01</f>
        <v>0</v>
      </c>
      <c r="F7" s="145">
        <f>F$3*'GHP→EHP削減効果計算書（空調）'!$D11*'GHP→EHP削減効果計算書（空調）'!$E11*'GHP→EHP削減効果計算書（空調）'!$H11*F$4*0.01</f>
        <v>0</v>
      </c>
      <c r="G7" s="145">
        <f>G$3*'GHP→EHP削減効果計算書（空調）'!$D11*'GHP→EHP削減効果計算書（空調）'!$E11*'GHP→EHP削減効果計算書（空調）'!$H11*G$4*0.01</f>
        <v>0</v>
      </c>
      <c r="H7" s="145">
        <f>H$3*'GHP→EHP削減効果計算書（空調）'!$D11*'GHP→EHP削減効果計算書（空調）'!$E11*'GHP→EHP削減効果計算書（空調）'!$H11*H$4*0.01</f>
        <v>0</v>
      </c>
      <c r="I7" s="145">
        <f>I$3*'GHP→EHP削減効果計算書（空調）'!$D11*'GHP→EHP削減効果計算書（空調）'!$E11*'GHP→EHP削減効果計算書（空調）'!$H11*I$4*0.01</f>
        <v>0</v>
      </c>
      <c r="J7" s="145">
        <f>J$3*'GHP→EHP削減効果計算書（空調）'!$D11*'GHP→EHP削減効果計算書（空調）'!$E11*'GHP→EHP削減効果計算書（空調）'!$H11*J$4*0.01</f>
        <v>0</v>
      </c>
      <c r="K7" s="145">
        <f>K$3*'GHP→EHP削減効果計算書（空調）'!$D11*'GHP→EHP削減効果計算書（空調）'!$E11*'GHP→EHP削減効果計算書（空調）'!$H11*K$4*0.01</f>
        <v>0</v>
      </c>
      <c r="L7" s="145">
        <f>L$3*'GHP→EHP削減効果計算書（空調）'!$D11*'GHP→EHP削減効果計算書（空調）'!$E11*'GHP→EHP削減効果計算書（空調）'!$H11*L$4*0.01</f>
        <v>0</v>
      </c>
      <c r="M7" s="145">
        <f>M$3*'GHP→EHP削減効果計算書（空調）'!$D11*'GHP→EHP削減効果計算書（空調）'!$E11*'GHP→EHP削減効果計算書（空調）'!$H11*M$4*0.01</f>
        <v>0</v>
      </c>
      <c r="N7" s="145">
        <f>N$3*'GHP→EHP削減効果計算書（空調）'!$D11*'GHP→EHP削減効果計算書（空調）'!$E11*'GHP→EHP削減効果計算書（空調）'!$H11*N$4*0.01</f>
        <v>0</v>
      </c>
      <c r="O7" s="145">
        <f>SUM(C7:N7)</f>
        <v>0</v>
      </c>
      <c r="P7" s="146">
        <f>P$3*'GHP→EHP削減効果計算書（空調）'!$D11*'GHP→EHP削減効果計算書（空調）'!$E11*'GHP→EHP削減効果計算書（空調）'!$N11*P$4*0.01</f>
        <v>0</v>
      </c>
      <c r="Q7" s="146">
        <f>Q$3*'GHP→EHP削減効果計算書（空調）'!$D11*'GHP→EHP削減効果計算書（空調）'!$E11*'GHP→EHP削減効果計算書（空調）'!$N11*Q$4*0.01</f>
        <v>0</v>
      </c>
      <c r="R7" s="146">
        <f>R$3*'GHP→EHP削減効果計算書（空調）'!$D11*'GHP→EHP削減効果計算書（空調）'!$E11*'GHP→EHP削減効果計算書（空調）'!$N11*R$4*0.01</f>
        <v>0</v>
      </c>
      <c r="S7" s="146">
        <f>S$3*'GHP→EHP削減効果計算書（空調）'!$D11*'GHP→EHP削減効果計算書（空調）'!$E11*'GHP→EHP削減効果計算書（空調）'!$N11*S$4*0.01</f>
        <v>0</v>
      </c>
      <c r="T7" s="146">
        <f>T$3*'GHP→EHP削減効果計算書（空調）'!$D11*'GHP→EHP削減効果計算書（空調）'!$E11*'GHP→EHP削減効果計算書（空調）'!$N11*T$4*0.01</f>
        <v>0</v>
      </c>
      <c r="U7" s="146">
        <f>U$3*'GHP→EHP削減効果計算書（空調）'!$D11*'GHP→EHP削減効果計算書（空調）'!$E11*'GHP→EHP削減効果計算書（空調）'!$N11*U$4*0.01</f>
        <v>0</v>
      </c>
      <c r="V7" s="146">
        <f>V$3*'GHP→EHP削減効果計算書（空調）'!$D11*'GHP→EHP削減効果計算書（空調）'!$E11*'GHP→EHP削減効果計算書（空調）'!$N11*V$4*0.01</f>
        <v>0</v>
      </c>
      <c r="W7" s="146">
        <f>W$3*'GHP→EHP削減効果計算書（空調）'!$D11*'GHP→EHP削減効果計算書（空調）'!$E11*'GHP→EHP削減効果計算書（空調）'!$N11*W$4*0.01</f>
        <v>0</v>
      </c>
      <c r="X7" s="146">
        <f>X$3*'GHP→EHP削減効果計算書（空調）'!$D11*'GHP→EHP削減効果計算書（空調）'!$E11*'GHP→EHP削減効果計算書（空調）'!$N11*X$4*0.01</f>
        <v>0</v>
      </c>
      <c r="Y7" s="146">
        <f>Y$3*'GHP→EHP削減効果計算書（空調）'!$D11*'GHP→EHP削減効果計算書（空調）'!$E11*'GHP→EHP削減効果計算書（空調）'!$N11*Y$4*0.01</f>
        <v>0</v>
      </c>
      <c r="Z7" s="146">
        <f>Z$3*'GHP→EHP削減効果計算書（空調）'!$D11*'GHP→EHP削減効果計算書（空調）'!$E11*'GHP→EHP削減効果計算書（空調）'!$N11*Z$4*0.01</f>
        <v>0</v>
      </c>
      <c r="AA7" s="146">
        <f>AA$3*'GHP→EHP削減効果計算書（空調）'!$D11*'GHP→EHP削減効果計算書（空調）'!$E11*'GHP→EHP削減効果計算書（空調）'!$N11*AA$4*0.01</f>
        <v>0</v>
      </c>
      <c r="AB7" s="146">
        <f>SUM(P7:AA7)</f>
        <v>0</v>
      </c>
    </row>
    <row r="8" spans="1:28">
      <c r="A8" s="437"/>
      <c r="B8" s="142">
        <f>'GHP→EHP削減効果計算書（空調）'!B12</f>
        <v>0</v>
      </c>
      <c r="C8" s="145">
        <f>C$3*'GHP→EHP削減効果計算書（空調）'!$D12*'GHP→EHP削減効果計算書（空調）'!$E12*'GHP→EHP削減効果計算書（空調）'!$H12*C$4*0.01</f>
        <v>0</v>
      </c>
      <c r="D8" s="145">
        <f>D$3*'GHP→EHP削減効果計算書（空調）'!$D12*'GHP→EHP削減効果計算書（空調）'!$E12*'GHP→EHP削減効果計算書（空調）'!$H12*D$4*0.01</f>
        <v>0</v>
      </c>
      <c r="E8" s="145">
        <f>E$3*'GHP→EHP削減効果計算書（空調）'!$D12*'GHP→EHP削減効果計算書（空調）'!$E12*'GHP→EHP削減効果計算書（空調）'!$H12*E$4*0.01</f>
        <v>0</v>
      </c>
      <c r="F8" s="145">
        <f>F$3*'GHP→EHP削減効果計算書（空調）'!$D12*'GHP→EHP削減効果計算書（空調）'!$E12*'GHP→EHP削減効果計算書（空調）'!$H12*F$4*0.01</f>
        <v>0</v>
      </c>
      <c r="G8" s="145">
        <f>G$3*'GHP→EHP削減効果計算書（空調）'!$D12*'GHP→EHP削減効果計算書（空調）'!$E12*'GHP→EHP削減効果計算書（空調）'!$H12*G$4*0.01</f>
        <v>0</v>
      </c>
      <c r="H8" s="145">
        <f>H$3*'GHP→EHP削減効果計算書（空調）'!$D12*'GHP→EHP削減効果計算書（空調）'!$E12*'GHP→EHP削減効果計算書（空調）'!$H12*H$4*0.01</f>
        <v>0</v>
      </c>
      <c r="I8" s="145">
        <f>I$3*'GHP→EHP削減効果計算書（空調）'!$D12*'GHP→EHP削減効果計算書（空調）'!$E12*'GHP→EHP削減効果計算書（空調）'!$H12*I$4*0.01</f>
        <v>0</v>
      </c>
      <c r="J8" s="145">
        <f>J$3*'GHP→EHP削減効果計算書（空調）'!$D12*'GHP→EHP削減効果計算書（空調）'!$E12*'GHP→EHP削減効果計算書（空調）'!$H12*J$4*0.01</f>
        <v>0</v>
      </c>
      <c r="K8" s="145">
        <f>K$3*'GHP→EHP削減効果計算書（空調）'!$D12*'GHP→EHP削減効果計算書（空調）'!$E12*'GHP→EHP削減効果計算書（空調）'!$H12*K$4*0.01</f>
        <v>0</v>
      </c>
      <c r="L8" s="145">
        <f>L$3*'GHP→EHP削減効果計算書（空調）'!$D12*'GHP→EHP削減効果計算書（空調）'!$E12*'GHP→EHP削減効果計算書（空調）'!$H12*L$4*0.01</f>
        <v>0</v>
      </c>
      <c r="M8" s="145">
        <f>M$3*'GHP→EHP削減効果計算書（空調）'!$D12*'GHP→EHP削減効果計算書（空調）'!$E12*'GHP→EHP削減効果計算書（空調）'!$H12*M$4*0.01</f>
        <v>0</v>
      </c>
      <c r="N8" s="145">
        <f>N$3*'GHP→EHP削減効果計算書（空調）'!$D12*'GHP→EHP削減効果計算書（空調）'!$E12*'GHP→EHP削減効果計算書（空調）'!$H12*N$4*0.01</f>
        <v>0</v>
      </c>
      <c r="O8" s="145">
        <f t="shared" ref="O8:O25" si="1">SUM(C8:N8)</f>
        <v>0</v>
      </c>
      <c r="P8" s="146">
        <f>P$3*'GHP→EHP削減効果計算書（空調）'!$D12*'GHP→EHP削減効果計算書（空調）'!$E12*'GHP→EHP削減効果計算書（空調）'!$N12*P$4*0.01</f>
        <v>0</v>
      </c>
      <c r="Q8" s="146">
        <f>Q$3*'GHP→EHP削減効果計算書（空調）'!$D12*'GHP→EHP削減効果計算書（空調）'!$E12*'GHP→EHP削減効果計算書（空調）'!$N12*Q$4*0.01</f>
        <v>0</v>
      </c>
      <c r="R8" s="146">
        <f>R$3*'GHP→EHP削減効果計算書（空調）'!$D12*'GHP→EHP削減効果計算書（空調）'!$E12*'GHP→EHP削減効果計算書（空調）'!$N12*R$4*0.01</f>
        <v>0</v>
      </c>
      <c r="S8" s="146">
        <f>S$3*'GHP→EHP削減効果計算書（空調）'!$D12*'GHP→EHP削減効果計算書（空調）'!$E12*'GHP→EHP削減効果計算書（空調）'!$N12*S$4*0.01</f>
        <v>0</v>
      </c>
      <c r="T8" s="146">
        <f>T$3*'GHP→EHP削減効果計算書（空調）'!$D12*'GHP→EHP削減効果計算書（空調）'!$E12*'GHP→EHP削減効果計算書（空調）'!$N12*T$4*0.01</f>
        <v>0</v>
      </c>
      <c r="U8" s="146">
        <f>U$3*'GHP→EHP削減効果計算書（空調）'!$D12*'GHP→EHP削減効果計算書（空調）'!$E12*'GHP→EHP削減効果計算書（空調）'!$N12*U$4*0.01</f>
        <v>0</v>
      </c>
      <c r="V8" s="146">
        <f>V$3*'GHP→EHP削減効果計算書（空調）'!$D12*'GHP→EHP削減効果計算書（空調）'!$E12*'GHP→EHP削減効果計算書（空調）'!$N12*V$4*0.01</f>
        <v>0</v>
      </c>
      <c r="W8" s="146">
        <f>W$3*'GHP→EHP削減効果計算書（空調）'!$D12*'GHP→EHP削減効果計算書（空調）'!$E12*'GHP→EHP削減効果計算書（空調）'!$N12*W$4*0.01</f>
        <v>0</v>
      </c>
      <c r="X8" s="146">
        <f>X$3*'GHP→EHP削減効果計算書（空調）'!$D12*'GHP→EHP削減効果計算書（空調）'!$E12*'GHP→EHP削減効果計算書（空調）'!$N12*X$4*0.01</f>
        <v>0</v>
      </c>
      <c r="Y8" s="146">
        <f>Y$3*'GHP→EHP削減効果計算書（空調）'!$D12*'GHP→EHP削減効果計算書（空調）'!$E12*'GHP→EHP削減効果計算書（空調）'!$N12*Y$4*0.01</f>
        <v>0</v>
      </c>
      <c r="Z8" s="146">
        <f>Z$3*'GHP→EHP削減効果計算書（空調）'!$D12*'GHP→EHP削減効果計算書（空調）'!$E12*'GHP→EHP削減効果計算書（空調）'!$N12*Z$4*0.01</f>
        <v>0</v>
      </c>
      <c r="AA8" s="146">
        <f>AA$3*'GHP→EHP削減効果計算書（空調）'!$D12*'GHP→EHP削減効果計算書（空調）'!$E12*'GHP→EHP削減効果計算書（空調）'!$N12*AA$4*0.01</f>
        <v>0</v>
      </c>
      <c r="AB8" s="146">
        <f t="shared" ref="AB8:AB25" si="2">SUM(P8:AA8)</f>
        <v>0</v>
      </c>
    </row>
    <row r="9" spans="1:28">
      <c r="A9" s="437"/>
      <c r="B9" s="142">
        <f>'GHP→EHP削減効果計算書（空調）'!B13</f>
        <v>0</v>
      </c>
      <c r="C9" s="145">
        <f>C$3*'GHP→EHP削減効果計算書（空調）'!$D13*'GHP→EHP削減効果計算書（空調）'!$E13*'GHP→EHP削減効果計算書（空調）'!$H13*C$4*0.01</f>
        <v>0</v>
      </c>
      <c r="D9" s="145">
        <f>D$3*'GHP→EHP削減効果計算書（空調）'!$D13*'GHP→EHP削減効果計算書（空調）'!$E13*'GHP→EHP削減効果計算書（空調）'!$H13*D$4*0.01</f>
        <v>0</v>
      </c>
      <c r="E9" s="145">
        <f>E$3*'GHP→EHP削減効果計算書（空調）'!$D13*'GHP→EHP削減効果計算書（空調）'!$E13*'GHP→EHP削減効果計算書（空調）'!$H13*E$4*0.01</f>
        <v>0</v>
      </c>
      <c r="F9" s="145">
        <f>F$3*'GHP→EHP削減効果計算書（空調）'!$D13*'GHP→EHP削減効果計算書（空調）'!$E13*'GHP→EHP削減効果計算書（空調）'!$H13*F$4*0.01</f>
        <v>0</v>
      </c>
      <c r="G9" s="145">
        <f>G$3*'GHP→EHP削減効果計算書（空調）'!$D13*'GHP→EHP削減効果計算書（空調）'!$E13*'GHP→EHP削減効果計算書（空調）'!$H13*G$4*0.01</f>
        <v>0</v>
      </c>
      <c r="H9" s="145">
        <f>H$3*'GHP→EHP削減効果計算書（空調）'!$D13*'GHP→EHP削減効果計算書（空調）'!$E13*'GHP→EHP削減効果計算書（空調）'!$H13*H$4*0.01</f>
        <v>0</v>
      </c>
      <c r="I9" s="145">
        <f>I$3*'GHP→EHP削減効果計算書（空調）'!$D13*'GHP→EHP削減効果計算書（空調）'!$E13*'GHP→EHP削減効果計算書（空調）'!$H13*I$4*0.01</f>
        <v>0</v>
      </c>
      <c r="J9" s="145">
        <f>J$3*'GHP→EHP削減効果計算書（空調）'!$D13*'GHP→EHP削減効果計算書（空調）'!$E13*'GHP→EHP削減効果計算書（空調）'!$H13*J$4*0.01</f>
        <v>0</v>
      </c>
      <c r="K9" s="145">
        <f>K$3*'GHP→EHP削減効果計算書（空調）'!$D13*'GHP→EHP削減効果計算書（空調）'!$E13*'GHP→EHP削減効果計算書（空調）'!$H13*K$4*0.01</f>
        <v>0</v>
      </c>
      <c r="L9" s="145">
        <f>L$3*'GHP→EHP削減効果計算書（空調）'!$D13*'GHP→EHP削減効果計算書（空調）'!$E13*'GHP→EHP削減効果計算書（空調）'!$H13*L$4*0.01</f>
        <v>0</v>
      </c>
      <c r="M9" s="145">
        <f>M$3*'GHP→EHP削減効果計算書（空調）'!$D13*'GHP→EHP削減効果計算書（空調）'!$E13*'GHP→EHP削減効果計算書（空調）'!$H13*M$4*0.01</f>
        <v>0</v>
      </c>
      <c r="N9" s="145">
        <f>N$3*'GHP→EHP削減効果計算書（空調）'!$D13*'GHP→EHP削減効果計算書（空調）'!$E13*'GHP→EHP削減効果計算書（空調）'!$H13*N$4*0.01</f>
        <v>0</v>
      </c>
      <c r="O9" s="145">
        <f t="shared" si="1"/>
        <v>0</v>
      </c>
      <c r="P9" s="146">
        <f>P$3*'GHP→EHP削減効果計算書（空調）'!$D13*'GHP→EHP削減効果計算書（空調）'!$E13*'GHP→EHP削減効果計算書（空調）'!$N13*P$4*0.01</f>
        <v>0</v>
      </c>
      <c r="Q9" s="146">
        <f>Q$3*'GHP→EHP削減効果計算書（空調）'!$D13*'GHP→EHP削減効果計算書（空調）'!$E13*'GHP→EHP削減効果計算書（空調）'!$N13*Q$4*0.01</f>
        <v>0</v>
      </c>
      <c r="R9" s="146">
        <f>R$3*'GHP→EHP削減効果計算書（空調）'!$D13*'GHP→EHP削減効果計算書（空調）'!$E13*'GHP→EHP削減効果計算書（空調）'!$N13*R$4*0.01</f>
        <v>0</v>
      </c>
      <c r="S9" s="146">
        <f>S$3*'GHP→EHP削減効果計算書（空調）'!$D13*'GHP→EHP削減効果計算書（空調）'!$E13*'GHP→EHP削減効果計算書（空調）'!$N13*S$4*0.01</f>
        <v>0</v>
      </c>
      <c r="T9" s="146">
        <f>T$3*'GHP→EHP削減効果計算書（空調）'!$D13*'GHP→EHP削減効果計算書（空調）'!$E13*'GHP→EHP削減効果計算書（空調）'!$N13*T$4*0.01</f>
        <v>0</v>
      </c>
      <c r="U9" s="146">
        <f>U$3*'GHP→EHP削減効果計算書（空調）'!$D13*'GHP→EHP削減効果計算書（空調）'!$E13*'GHP→EHP削減効果計算書（空調）'!$N13*U$4*0.01</f>
        <v>0</v>
      </c>
      <c r="V9" s="146">
        <f>V$3*'GHP→EHP削減効果計算書（空調）'!$D13*'GHP→EHP削減効果計算書（空調）'!$E13*'GHP→EHP削減効果計算書（空調）'!$N13*V$4*0.01</f>
        <v>0</v>
      </c>
      <c r="W9" s="146">
        <f>W$3*'GHP→EHP削減効果計算書（空調）'!$D13*'GHP→EHP削減効果計算書（空調）'!$E13*'GHP→EHP削減効果計算書（空調）'!$N13*W$4*0.01</f>
        <v>0</v>
      </c>
      <c r="X9" s="146">
        <f>X$3*'GHP→EHP削減効果計算書（空調）'!$D13*'GHP→EHP削減効果計算書（空調）'!$E13*'GHP→EHP削減効果計算書（空調）'!$N13*X$4*0.01</f>
        <v>0</v>
      </c>
      <c r="Y9" s="146">
        <f>Y$3*'GHP→EHP削減効果計算書（空調）'!$D13*'GHP→EHP削減効果計算書（空調）'!$E13*'GHP→EHP削減効果計算書（空調）'!$N13*Y$4*0.01</f>
        <v>0</v>
      </c>
      <c r="Z9" s="146">
        <f>Z$3*'GHP→EHP削減効果計算書（空調）'!$D13*'GHP→EHP削減効果計算書（空調）'!$E13*'GHP→EHP削減効果計算書（空調）'!$N13*Z$4*0.01</f>
        <v>0</v>
      </c>
      <c r="AA9" s="146">
        <f>AA$3*'GHP→EHP削減効果計算書（空調）'!$D13*'GHP→EHP削減効果計算書（空調）'!$E13*'GHP→EHP削減効果計算書（空調）'!$N13*AA$4*0.01</f>
        <v>0</v>
      </c>
      <c r="AB9" s="146">
        <f t="shared" si="2"/>
        <v>0</v>
      </c>
    </row>
    <row r="10" spans="1:28">
      <c r="A10" s="437"/>
      <c r="B10" s="142">
        <f>'GHP→EHP削減効果計算書（空調）'!B14</f>
        <v>0</v>
      </c>
      <c r="C10" s="145">
        <f>C$3*'GHP→EHP削減効果計算書（空調）'!$D14*'GHP→EHP削減効果計算書（空調）'!$E14*'GHP→EHP削減効果計算書（空調）'!$H14*C$4*0.01</f>
        <v>0</v>
      </c>
      <c r="D10" s="145">
        <f>D$3*'GHP→EHP削減効果計算書（空調）'!$D14*'GHP→EHP削減効果計算書（空調）'!$E14*'GHP→EHP削減効果計算書（空調）'!$H14*D$4*0.01</f>
        <v>0</v>
      </c>
      <c r="E10" s="145">
        <f>E$3*'GHP→EHP削減効果計算書（空調）'!$D14*'GHP→EHP削減効果計算書（空調）'!$E14*'GHP→EHP削減効果計算書（空調）'!$H14*E$4*0.01</f>
        <v>0</v>
      </c>
      <c r="F10" s="145">
        <f>F$3*'GHP→EHP削減効果計算書（空調）'!$D14*'GHP→EHP削減効果計算書（空調）'!$E14*'GHP→EHP削減効果計算書（空調）'!$H14*F$4*0.01</f>
        <v>0</v>
      </c>
      <c r="G10" s="145">
        <f>G$3*'GHP→EHP削減効果計算書（空調）'!$D14*'GHP→EHP削減効果計算書（空調）'!$E14*'GHP→EHP削減効果計算書（空調）'!$H14*G$4*0.01</f>
        <v>0</v>
      </c>
      <c r="H10" s="145">
        <f>H$3*'GHP→EHP削減効果計算書（空調）'!$D14*'GHP→EHP削減効果計算書（空調）'!$E14*'GHP→EHP削減効果計算書（空調）'!$H14*H$4*0.01</f>
        <v>0</v>
      </c>
      <c r="I10" s="145">
        <f>I$3*'GHP→EHP削減効果計算書（空調）'!$D14*'GHP→EHP削減効果計算書（空調）'!$E14*'GHP→EHP削減効果計算書（空調）'!$H14*I$4*0.01</f>
        <v>0</v>
      </c>
      <c r="J10" s="145">
        <f>J$3*'GHP→EHP削減効果計算書（空調）'!$D14*'GHP→EHP削減効果計算書（空調）'!$E14*'GHP→EHP削減効果計算書（空調）'!$H14*J$4*0.01</f>
        <v>0</v>
      </c>
      <c r="K10" s="145">
        <f>K$3*'GHP→EHP削減効果計算書（空調）'!$D14*'GHP→EHP削減効果計算書（空調）'!$E14*'GHP→EHP削減効果計算書（空調）'!$H14*K$4*0.01</f>
        <v>0</v>
      </c>
      <c r="L10" s="145">
        <f>L$3*'GHP→EHP削減効果計算書（空調）'!$D14*'GHP→EHP削減効果計算書（空調）'!$E14*'GHP→EHP削減効果計算書（空調）'!$H14*L$4*0.01</f>
        <v>0</v>
      </c>
      <c r="M10" s="145">
        <f>M$3*'GHP→EHP削減効果計算書（空調）'!$D14*'GHP→EHP削減効果計算書（空調）'!$E14*'GHP→EHP削減効果計算書（空調）'!$H14*M$4*0.01</f>
        <v>0</v>
      </c>
      <c r="N10" s="145">
        <f>N$3*'GHP→EHP削減効果計算書（空調）'!$D14*'GHP→EHP削減効果計算書（空調）'!$E14*'GHP→EHP削減効果計算書（空調）'!$H14*N$4*0.01</f>
        <v>0</v>
      </c>
      <c r="O10" s="145">
        <f t="shared" si="1"/>
        <v>0</v>
      </c>
      <c r="P10" s="146">
        <f>P$3*'GHP→EHP削減効果計算書（空調）'!$D14*'GHP→EHP削減効果計算書（空調）'!$E14*'GHP→EHP削減効果計算書（空調）'!$N14*P$4*0.01</f>
        <v>0</v>
      </c>
      <c r="Q10" s="146">
        <f>Q$3*'GHP→EHP削減効果計算書（空調）'!$D14*'GHP→EHP削減効果計算書（空調）'!$E14*'GHP→EHP削減効果計算書（空調）'!$N14*Q$4*0.01</f>
        <v>0</v>
      </c>
      <c r="R10" s="146">
        <f>R$3*'GHP→EHP削減効果計算書（空調）'!$D14*'GHP→EHP削減効果計算書（空調）'!$E14*'GHP→EHP削減効果計算書（空調）'!$N14*R$4*0.01</f>
        <v>0</v>
      </c>
      <c r="S10" s="146">
        <f>S$3*'GHP→EHP削減効果計算書（空調）'!$D14*'GHP→EHP削減効果計算書（空調）'!$E14*'GHP→EHP削減効果計算書（空調）'!$N14*S$4*0.01</f>
        <v>0</v>
      </c>
      <c r="T10" s="146">
        <f>T$3*'GHP→EHP削減効果計算書（空調）'!$D14*'GHP→EHP削減効果計算書（空調）'!$E14*'GHP→EHP削減効果計算書（空調）'!$N14*T$4*0.01</f>
        <v>0</v>
      </c>
      <c r="U10" s="146">
        <f>U$3*'GHP→EHP削減効果計算書（空調）'!$D14*'GHP→EHP削減効果計算書（空調）'!$E14*'GHP→EHP削減効果計算書（空調）'!$N14*U$4*0.01</f>
        <v>0</v>
      </c>
      <c r="V10" s="146">
        <f>V$3*'GHP→EHP削減効果計算書（空調）'!$D14*'GHP→EHP削減効果計算書（空調）'!$E14*'GHP→EHP削減効果計算書（空調）'!$N14*V$4*0.01</f>
        <v>0</v>
      </c>
      <c r="W10" s="146">
        <f>W$3*'GHP→EHP削減効果計算書（空調）'!$D14*'GHP→EHP削減効果計算書（空調）'!$E14*'GHP→EHP削減効果計算書（空調）'!$N14*W$4*0.01</f>
        <v>0</v>
      </c>
      <c r="X10" s="146">
        <f>X$3*'GHP→EHP削減効果計算書（空調）'!$D14*'GHP→EHP削減効果計算書（空調）'!$E14*'GHP→EHP削減効果計算書（空調）'!$N14*X$4*0.01</f>
        <v>0</v>
      </c>
      <c r="Y10" s="146">
        <f>Y$3*'GHP→EHP削減効果計算書（空調）'!$D14*'GHP→EHP削減効果計算書（空調）'!$E14*'GHP→EHP削減効果計算書（空調）'!$N14*Y$4*0.01</f>
        <v>0</v>
      </c>
      <c r="Z10" s="146">
        <f>Z$3*'GHP→EHP削減効果計算書（空調）'!$D14*'GHP→EHP削減効果計算書（空調）'!$E14*'GHP→EHP削減効果計算書（空調）'!$N14*Z$4*0.01</f>
        <v>0</v>
      </c>
      <c r="AA10" s="146">
        <f>AA$3*'GHP→EHP削減効果計算書（空調）'!$D14*'GHP→EHP削減効果計算書（空調）'!$E14*'GHP→EHP削減効果計算書（空調）'!$N14*AA$4*0.01</f>
        <v>0</v>
      </c>
      <c r="AB10" s="146">
        <f t="shared" si="2"/>
        <v>0</v>
      </c>
    </row>
    <row r="11" spans="1:28">
      <c r="A11" s="437"/>
      <c r="B11" s="142">
        <f>'GHP→EHP削減効果計算書（空調）'!B15</f>
        <v>0</v>
      </c>
      <c r="C11" s="145">
        <f>C$3*'GHP→EHP削減効果計算書（空調）'!$D15*'GHP→EHP削減効果計算書（空調）'!$E15*'GHP→EHP削減効果計算書（空調）'!$H15*C$4*0.01</f>
        <v>0</v>
      </c>
      <c r="D11" s="145">
        <f>D$3*'GHP→EHP削減効果計算書（空調）'!$D15*'GHP→EHP削減効果計算書（空調）'!$E15*'GHP→EHP削減効果計算書（空調）'!$H15*D$4*0.01</f>
        <v>0</v>
      </c>
      <c r="E11" s="145">
        <f>E$3*'GHP→EHP削減効果計算書（空調）'!$D15*'GHP→EHP削減効果計算書（空調）'!$E15*'GHP→EHP削減効果計算書（空調）'!$H15*E$4*0.01</f>
        <v>0</v>
      </c>
      <c r="F11" s="145">
        <f>F$3*'GHP→EHP削減効果計算書（空調）'!$D15*'GHP→EHP削減効果計算書（空調）'!$E15*'GHP→EHP削減効果計算書（空調）'!$H15*F$4*0.01</f>
        <v>0</v>
      </c>
      <c r="G11" s="145">
        <f>G$3*'GHP→EHP削減効果計算書（空調）'!$D15*'GHP→EHP削減効果計算書（空調）'!$E15*'GHP→EHP削減効果計算書（空調）'!$H15*G$4*0.01</f>
        <v>0</v>
      </c>
      <c r="H11" s="145">
        <f>H$3*'GHP→EHP削減効果計算書（空調）'!$D15*'GHP→EHP削減効果計算書（空調）'!$E15*'GHP→EHP削減効果計算書（空調）'!$H15*H$4*0.01</f>
        <v>0</v>
      </c>
      <c r="I11" s="145">
        <f>I$3*'GHP→EHP削減効果計算書（空調）'!$D15*'GHP→EHP削減効果計算書（空調）'!$E15*'GHP→EHP削減効果計算書（空調）'!$H15*I$4*0.01</f>
        <v>0</v>
      </c>
      <c r="J11" s="145">
        <f>J$3*'GHP→EHP削減効果計算書（空調）'!$D15*'GHP→EHP削減効果計算書（空調）'!$E15*'GHP→EHP削減効果計算書（空調）'!$H15*J$4*0.01</f>
        <v>0</v>
      </c>
      <c r="K11" s="145">
        <f>K$3*'GHP→EHP削減効果計算書（空調）'!$D15*'GHP→EHP削減効果計算書（空調）'!$E15*'GHP→EHP削減効果計算書（空調）'!$H15*K$4*0.01</f>
        <v>0</v>
      </c>
      <c r="L11" s="145">
        <f>L$3*'GHP→EHP削減効果計算書（空調）'!$D15*'GHP→EHP削減効果計算書（空調）'!$E15*'GHP→EHP削減効果計算書（空調）'!$H15*L$4*0.01</f>
        <v>0</v>
      </c>
      <c r="M11" s="145">
        <f>M$3*'GHP→EHP削減効果計算書（空調）'!$D15*'GHP→EHP削減効果計算書（空調）'!$E15*'GHP→EHP削減効果計算書（空調）'!$H15*M$4*0.01</f>
        <v>0</v>
      </c>
      <c r="N11" s="145">
        <f>N$3*'GHP→EHP削減効果計算書（空調）'!$D15*'GHP→EHP削減効果計算書（空調）'!$E15*'GHP→EHP削減効果計算書（空調）'!$H15*N$4*0.01</f>
        <v>0</v>
      </c>
      <c r="O11" s="145">
        <f t="shared" si="1"/>
        <v>0</v>
      </c>
      <c r="P11" s="146">
        <f>P$3*'GHP→EHP削減効果計算書（空調）'!$D15*'GHP→EHP削減効果計算書（空調）'!$E15*'GHP→EHP削減効果計算書（空調）'!$N15*P$4*0.01</f>
        <v>0</v>
      </c>
      <c r="Q11" s="146">
        <f>Q$3*'GHP→EHP削減効果計算書（空調）'!$D15*'GHP→EHP削減効果計算書（空調）'!$E15*'GHP→EHP削減効果計算書（空調）'!$N15*Q$4*0.01</f>
        <v>0</v>
      </c>
      <c r="R11" s="146">
        <f>R$3*'GHP→EHP削減効果計算書（空調）'!$D15*'GHP→EHP削減効果計算書（空調）'!$E15*'GHP→EHP削減効果計算書（空調）'!$N15*R$4*0.01</f>
        <v>0</v>
      </c>
      <c r="S11" s="146">
        <f>S$3*'GHP→EHP削減効果計算書（空調）'!$D15*'GHP→EHP削減効果計算書（空調）'!$E15*'GHP→EHP削減効果計算書（空調）'!$N15*S$4*0.01</f>
        <v>0</v>
      </c>
      <c r="T11" s="146">
        <f>T$3*'GHP→EHP削減効果計算書（空調）'!$D15*'GHP→EHP削減効果計算書（空調）'!$E15*'GHP→EHP削減効果計算書（空調）'!$N15*T$4*0.01</f>
        <v>0</v>
      </c>
      <c r="U11" s="146">
        <f>U$3*'GHP→EHP削減効果計算書（空調）'!$D15*'GHP→EHP削減効果計算書（空調）'!$E15*'GHP→EHP削減効果計算書（空調）'!$N15*U$4*0.01</f>
        <v>0</v>
      </c>
      <c r="V11" s="146">
        <f>V$3*'GHP→EHP削減効果計算書（空調）'!$D15*'GHP→EHP削減効果計算書（空調）'!$E15*'GHP→EHP削減効果計算書（空調）'!$N15*V$4*0.01</f>
        <v>0</v>
      </c>
      <c r="W11" s="146">
        <f>W$3*'GHP→EHP削減効果計算書（空調）'!$D15*'GHP→EHP削減効果計算書（空調）'!$E15*'GHP→EHP削減効果計算書（空調）'!$N15*W$4*0.01</f>
        <v>0</v>
      </c>
      <c r="X11" s="146">
        <f>X$3*'GHP→EHP削減効果計算書（空調）'!$D15*'GHP→EHP削減効果計算書（空調）'!$E15*'GHP→EHP削減効果計算書（空調）'!$N15*X$4*0.01</f>
        <v>0</v>
      </c>
      <c r="Y11" s="146">
        <f>Y$3*'GHP→EHP削減効果計算書（空調）'!$D15*'GHP→EHP削減効果計算書（空調）'!$E15*'GHP→EHP削減効果計算書（空調）'!$N15*Y$4*0.01</f>
        <v>0</v>
      </c>
      <c r="Z11" s="146">
        <f>Z$3*'GHP→EHP削減効果計算書（空調）'!$D15*'GHP→EHP削減効果計算書（空調）'!$E15*'GHP→EHP削減効果計算書（空調）'!$N15*Z$4*0.01</f>
        <v>0</v>
      </c>
      <c r="AA11" s="146">
        <f>AA$3*'GHP→EHP削減効果計算書（空調）'!$D15*'GHP→EHP削減効果計算書（空調）'!$E15*'GHP→EHP削減効果計算書（空調）'!$N15*AA$4*0.01</f>
        <v>0</v>
      </c>
      <c r="AB11" s="146">
        <f t="shared" si="2"/>
        <v>0</v>
      </c>
    </row>
    <row r="12" spans="1:28">
      <c r="A12" s="437"/>
      <c r="B12" s="142">
        <f>'GHP→EHP削減効果計算書（空調）'!B16</f>
        <v>0</v>
      </c>
      <c r="C12" s="145">
        <f>C$3*'GHP→EHP削減効果計算書（空調）'!$D16*'GHP→EHP削減効果計算書（空調）'!$E16*'GHP→EHP削減効果計算書（空調）'!$H16*C$4*0.01</f>
        <v>0</v>
      </c>
      <c r="D12" s="145">
        <f>D$3*'GHP→EHP削減効果計算書（空調）'!$D16*'GHP→EHP削減効果計算書（空調）'!$E16*'GHP→EHP削減効果計算書（空調）'!$H16*D$4*0.01</f>
        <v>0</v>
      </c>
      <c r="E12" s="145">
        <f>E$3*'GHP→EHP削減効果計算書（空調）'!$D16*'GHP→EHP削減効果計算書（空調）'!$E16*'GHP→EHP削減効果計算書（空調）'!$H16*E$4*0.01</f>
        <v>0</v>
      </c>
      <c r="F12" s="145">
        <f>F$3*'GHP→EHP削減効果計算書（空調）'!$D16*'GHP→EHP削減効果計算書（空調）'!$E16*'GHP→EHP削減効果計算書（空調）'!$H16*F$4*0.01</f>
        <v>0</v>
      </c>
      <c r="G12" s="145">
        <f>G$3*'GHP→EHP削減効果計算書（空調）'!$D16*'GHP→EHP削減効果計算書（空調）'!$E16*'GHP→EHP削減効果計算書（空調）'!$H16*G$4*0.01</f>
        <v>0</v>
      </c>
      <c r="H12" s="145">
        <f>H$3*'GHP→EHP削減効果計算書（空調）'!$D16*'GHP→EHP削減効果計算書（空調）'!$E16*'GHP→EHP削減効果計算書（空調）'!$H16*H$4*0.01</f>
        <v>0</v>
      </c>
      <c r="I12" s="145">
        <f>I$3*'GHP→EHP削減効果計算書（空調）'!$D16*'GHP→EHP削減効果計算書（空調）'!$E16*'GHP→EHP削減効果計算書（空調）'!$H16*I$4*0.01</f>
        <v>0</v>
      </c>
      <c r="J12" s="145">
        <f>J$3*'GHP→EHP削減効果計算書（空調）'!$D16*'GHP→EHP削減効果計算書（空調）'!$E16*'GHP→EHP削減効果計算書（空調）'!$H16*J$4*0.01</f>
        <v>0</v>
      </c>
      <c r="K12" s="145">
        <f>K$3*'GHP→EHP削減効果計算書（空調）'!$D16*'GHP→EHP削減効果計算書（空調）'!$E16*'GHP→EHP削減効果計算書（空調）'!$H16*K$4*0.01</f>
        <v>0</v>
      </c>
      <c r="L12" s="145">
        <f>L$3*'GHP→EHP削減効果計算書（空調）'!$D16*'GHP→EHP削減効果計算書（空調）'!$E16*'GHP→EHP削減効果計算書（空調）'!$H16*L$4*0.01</f>
        <v>0</v>
      </c>
      <c r="M12" s="145">
        <f>M$3*'GHP→EHP削減効果計算書（空調）'!$D16*'GHP→EHP削減効果計算書（空調）'!$E16*'GHP→EHP削減効果計算書（空調）'!$H16*M$4*0.01</f>
        <v>0</v>
      </c>
      <c r="N12" s="145">
        <f>N$3*'GHP→EHP削減効果計算書（空調）'!$D16*'GHP→EHP削減効果計算書（空調）'!$E16*'GHP→EHP削減効果計算書（空調）'!$H16*N$4*0.01</f>
        <v>0</v>
      </c>
      <c r="O12" s="145">
        <f t="shared" si="1"/>
        <v>0</v>
      </c>
      <c r="P12" s="146">
        <f>P$3*'GHP→EHP削減効果計算書（空調）'!$D16*'GHP→EHP削減効果計算書（空調）'!$E16*'GHP→EHP削減効果計算書（空調）'!$N16*P$4*0.01</f>
        <v>0</v>
      </c>
      <c r="Q12" s="146">
        <f>Q$3*'GHP→EHP削減効果計算書（空調）'!$D16*'GHP→EHP削減効果計算書（空調）'!$E16*'GHP→EHP削減効果計算書（空調）'!$N16*Q$4*0.01</f>
        <v>0</v>
      </c>
      <c r="R12" s="146">
        <f>R$3*'GHP→EHP削減効果計算書（空調）'!$D16*'GHP→EHP削減効果計算書（空調）'!$E16*'GHP→EHP削減効果計算書（空調）'!$N16*R$4*0.01</f>
        <v>0</v>
      </c>
      <c r="S12" s="146">
        <f>S$3*'GHP→EHP削減効果計算書（空調）'!$D16*'GHP→EHP削減効果計算書（空調）'!$E16*'GHP→EHP削減効果計算書（空調）'!$N16*S$4*0.01</f>
        <v>0</v>
      </c>
      <c r="T12" s="146">
        <f>T$3*'GHP→EHP削減効果計算書（空調）'!$D16*'GHP→EHP削減効果計算書（空調）'!$E16*'GHP→EHP削減効果計算書（空調）'!$N16*T$4*0.01</f>
        <v>0</v>
      </c>
      <c r="U12" s="146">
        <f>U$3*'GHP→EHP削減効果計算書（空調）'!$D16*'GHP→EHP削減効果計算書（空調）'!$E16*'GHP→EHP削減効果計算書（空調）'!$N16*U$4*0.01</f>
        <v>0</v>
      </c>
      <c r="V12" s="146">
        <f>V$3*'GHP→EHP削減効果計算書（空調）'!$D16*'GHP→EHP削減効果計算書（空調）'!$E16*'GHP→EHP削減効果計算書（空調）'!$N16*V$4*0.01</f>
        <v>0</v>
      </c>
      <c r="W12" s="146">
        <f>W$3*'GHP→EHP削減効果計算書（空調）'!$D16*'GHP→EHP削減効果計算書（空調）'!$E16*'GHP→EHP削減効果計算書（空調）'!$N16*W$4*0.01</f>
        <v>0</v>
      </c>
      <c r="X12" s="146">
        <f>X$3*'GHP→EHP削減効果計算書（空調）'!$D16*'GHP→EHP削減効果計算書（空調）'!$E16*'GHP→EHP削減効果計算書（空調）'!$N16*X$4*0.01</f>
        <v>0</v>
      </c>
      <c r="Y12" s="146">
        <f>Y$3*'GHP→EHP削減効果計算書（空調）'!$D16*'GHP→EHP削減効果計算書（空調）'!$E16*'GHP→EHP削減効果計算書（空調）'!$N16*Y$4*0.01</f>
        <v>0</v>
      </c>
      <c r="Z12" s="146">
        <f>Z$3*'GHP→EHP削減効果計算書（空調）'!$D16*'GHP→EHP削減効果計算書（空調）'!$E16*'GHP→EHP削減効果計算書（空調）'!$N16*Z$4*0.01</f>
        <v>0</v>
      </c>
      <c r="AA12" s="146">
        <f>AA$3*'GHP→EHP削減効果計算書（空調）'!$D16*'GHP→EHP削減効果計算書（空調）'!$E16*'GHP→EHP削減効果計算書（空調）'!$N16*AA$4*0.01</f>
        <v>0</v>
      </c>
      <c r="AB12" s="146">
        <f t="shared" si="2"/>
        <v>0</v>
      </c>
    </row>
    <row r="13" spans="1:28">
      <c r="A13" s="437"/>
      <c r="B13" s="142">
        <f>'GHP→EHP削減効果計算書（空調）'!B17</f>
        <v>0</v>
      </c>
      <c r="C13" s="145">
        <f>C$3*'GHP→EHP削減効果計算書（空調）'!$D17*'GHP→EHP削減効果計算書（空調）'!$E17*'GHP→EHP削減効果計算書（空調）'!$H17*C$4*0.01</f>
        <v>0</v>
      </c>
      <c r="D13" s="145">
        <f>D$3*'GHP→EHP削減効果計算書（空調）'!$D17*'GHP→EHP削減効果計算書（空調）'!$E17*'GHP→EHP削減効果計算書（空調）'!$H17*D$4*0.01</f>
        <v>0</v>
      </c>
      <c r="E13" s="145">
        <f>E$3*'GHP→EHP削減効果計算書（空調）'!$D17*'GHP→EHP削減効果計算書（空調）'!$E17*'GHP→EHP削減効果計算書（空調）'!$H17*E$4*0.01</f>
        <v>0</v>
      </c>
      <c r="F13" s="145">
        <f>F$3*'GHP→EHP削減効果計算書（空調）'!$D17*'GHP→EHP削減効果計算書（空調）'!$E17*'GHP→EHP削減効果計算書（空調）'!$H17*F$4*0.01</f>
        <v>0</v>
      </c>
      <c r="G13" s="145">
        <f>G$3*'GHP→EHP削減効果計算書（空調）'!$D17*'GHP→EHP削減効果計算書（空調）'!$E17*'GHP→EHP削減効果計算書（空調）'!$H17*G$4*0.01</f>
        <v>0</v>
      </c>
      <c r="H13" s="145">
        <f>H$3*'GHP→EHP削減効果計算書（空調）'!$D17*'GHP→EHP削減効果計算書（空調）'!$E17*'GHP→EHP削減効果計算書（空調）'!$H17*H$4*0.01</f>
        <v>0</v>
      </c>
      <c r="I13" s="145">
        <f>I$3*'GHP→EHP削減効果計算書（空調）'!$D17*'GHP→EHP削減効果計算書（空調）'!$E17*'GHP→EHP削減効果計算書（空調）'!$H17*I$4*0.01</f>
        <v>0</v>
      </c>
      <c r="J13" s="145">
        <f>J$3*'GHP→EHP削減効果計算書（空調）'!$D17*'GHP→EHP削減効果計算書（空調）'!$E17*'GHP→EHP削減効果計算書（空調）'!$H17*J$4*0.01</f>
        <v>0</v>
      </c>
      <c r="K13" s="145">
        <f>K$3*'GHP→EHP削減効果計算書（空調）'!$D17*'GHP→EHP削減効果計算書（空調）'!$E17*'GHP→EHP削減効果計算書（空調）'!$H17*K$4*0.01</f>
        <v>0</v>
      </c>
      <c r="L13" s="145">
        <f>L$3*'GHP→EHP削減効果計算書（空調）'!$D17*'GHP→EHP削減効果計算書（空調）'!$E17*'GHP→EHP削減効果計算書（空調）'!$H17*L$4*0.01</f>
        <v>0</v>
      </c>
      <c r="M13" s="145">
        <f>M$3*'GHP→EHP削減効果計算書（空調）'!$D17*'GHP→EHP削減効果計算書（空調）'!$E17*'GHP→EHP削減効果計算書（空調）'!$H17*M$4*0.01</f>
        <v>0</v>
      </c>
      <c r="N13" s="145">
        <f>N$3*'GHP→EHP削減効果計算書（空調）'!$D17*'GHP→EHP削減効果計算書（空調）'!$E17*'GHP→EHP削減効果計算書（空調）'!$H17*N$4*0.01</f>
        <v>0</v>
      </c>
      <c r="O13" s="145">
        <f t="shared" si="1"/>
        <v>0</v>
      </c>
      <c r="P13" s="146">
        <f>P$3*'GHP→EHP削減効果計算書（空調）'!$D17*'GHP→EHP削減効果計算書（空調）'!$E17*'GHP→EHP削減効果計算書（空調）'!$N17*P$4*0.01</f>
        <v>0</v>
      </c>
      <c r="Q13" s="146">
        <f>Q$3*'GHP→EHP削減効果計算書（空調）'!$D17*'GHP→EHP削減効果計算書（空調）'!$E17*'GHP→EHP削減効果計算書（空調）'!$N17*Q$4*0.01</f>
        <v>0</v>
      </c>
      <c r="R13" s="146">
        <f>R$3*'GHP→EHP削減効果計算書（空調）'!$D17*'GHP→EHP削減効果計算書（空調）'!$E17*'GHP→EHP削減効果計算書（空調）'!$N17*R$4*0.01</f>
        <v>0</v>
      </c>
      <c r="S13" s="146">
        <f>S$3*'GHP→EHP削減効果計算書（空調）'!$D17*'GHP→EHP削減効果計算書（空調）'!$E17*'GHP→EHP削減効果計算書（空調）'!$N17*S$4*0.01</f>
        <v>0</v>
      </c>
      <c r="T13" s="146">
        <f>T$3*'GHP→EHP削減効果計算書（空調）'!$D17*'GHP→EHP削減効果計算書（空調）'!$E17*'GHP→EHP削減効果計算書（空調）'!$N17*T$4*0.01</f>
        <v>0</v>
      </c>
      <c r="U13" s="146">
        <f>U$3*'GHP→EHP削減効果計算書（空調）'!$D17*'GHP→EHP削減効果計算書（空調）'!$E17*'GHP→EHP削減効果計算書（空調）'!$N17*U$4*0.01</f>
        <v>0</v>
      </c>
      <c r="V13" s="146">
        <f>V$3*'GHP→EHP削減効果計算書（空調）'!$D17*'GHP→EHP削減効果計算書（空調）'!$E17*'GHP→EHP削減効果計算書（空調）'!$N17*V$4*0.01</f>
        <v>0</v>
      </c>
      <c r="W13" s="146">
        <f>W$3*'GHP→EHP削減効果計算書（空調）'!$D17*'GHP→EHP削減効果計算書（空調）'!$E17*'GHP→EHP削減効果計算書（空調）'!$N17*W$4*0.01</f>
        <v>0</v>
      </c>
      <c r="X13" s="146">
        <f>X$3*'GHP→EHP削減効果計算書（空調）'!$D17*'GHP→EHP削減効果計算書（空調）'!$E17*'GHP→EHP削減効果計算書（空調）'!$N17*X$4*0.01</f>
        <v>0</v>
      </c>
      <c r="Y13" s="146">
        <f>Y$3*'GHP→EHP削減効果計算書（空調）'!$D17*'GHP→EHP削減効果計算書（空調）'!$E17*'GHP→EHP削減効果計算書（空調）'!$N17*Y$4*0.01</f>
        <v>0</v>
      </c>
      <c r="Z13" s="146">
        <f>Z$3*'GHP→EHP削減効果計算書（空調）'!$D17*'GHP→EHP削減効果計算書（空調）'!$E17*'GHP→EHP削減効果計算書（空調）'!$N17*Z$4*0.01</f>
        <v>0</v>
      </c>
      <c r="AA13" s="146">
        <f>AA$3*'GHP→EHP削減効果計算書（空調）'!$D17*'GHP→EHP削減効果計算書（空調）'!$E17*'GHP→EHP削減効果計算書（空調）'!$N17*AA$4*0.01</f>
        <v>0</v>
      </c>
      <c r="AB13" s="146">
        <f t="shared" si="2"/>
        <v>0</v>
      </c>
    </row>
    <row r="14" spans="1:28">
      <c r="A14" s="437"/>
      <c r="B14" s="142">
        <f>'GHP→EHP削減効果計算書（空調）'!B18</f>
        <v>0</v>
      </c>
      <c r="C14" s="145">
        <f>C$3*'GHP→EHP削減効果計算書（空調）'!$D18*'GHP→EHP削減効果計算書（空調）'!$E18*'GHP→EHP削減効果計算書（空調）'!$H18*C$4*0.01</f>
        <v>0</v>
      </c>
      <c r="D14" s="145">
        <f>D$3*'GHP→EHP削減効果計算書（空調）'!$D18*'GHP→EHP削減効果計算書（空調）'!$E18*'GHP→EHP削減効果計算書（空調）'!$H18*D$4*0.01</f>
        <v>0</v>
      </c>
      <c r="E14" s="145">
        <f>E$3*'GHP→EHP削減効果計算書（空調）'!$D18*'GHP→EHP削減効果計算書（空調）'!$E18*'GHP→EHP削減効果計算書（空調）'!$H18*E$4*0.01</f>
        <v>0</v>
      </c>
      <c r="F14" s="145">
        <f>F$3*'GHP→EHP削減効果計算書（空調）'!$D18*'GHP→EHP削減効果計算書（空調）'!$E18*'GHP→EHP削減効果計算書（空調）'!$H18*F$4*0.01</f>
        <v>0</v>
      </c>
      <c r="G14" s="145">
        <f>G$3*'GHP→EHP削減効果計算書（空調）'!$D18*'GHP→EHP削減効果計算書（空調）'!$E18*'GHP→EHP削減効果計算書（空調）'!$H18*G$4*0.01</f>
        <v>0</v>
      </c>
      <c r="H14" s="145">
        <f>H$3*'GHP→EHP削減効果計算書（空調）'!$D18*'GHP→EHP削減効果計算書（空調）'!$E18*'GHP→EHP削減効果計算書（空調）'!$H18*H$4*0.01</f>
        <v>0</v>
      </c>
      <c r="I14" s="145">
        <f>I$3*'GHP→EHP削減効果計算書（空調）'!$D18*'GHP→EHP削減効果計算書（空調）'!$E18*'GHP→EHP削減効果計算書（空調）'!$H18*I$4*0.01</f>
        <v>0</v>
      </c>
      <c r="J14" s="145">
        <f>J$3*'GHP→EHP削減効果計算書（空調）'!$D18*'GHP→EHP削減効果計算書（空調）'!$E18*'GHP→EHP削減効果計算書（空調）'!$H18*J$4*0.01</f>
        <v>0</v>
      </c>
      <c r="K14" s="145">
        <f>K$3*'GHP→EHP削減効果計算書（空調）'!$D18*'GHP→EHP削減効果計算書（空調）'!$E18*'GHP→EHP削減効果計算書（空調）'!$H18*K$4*0.01</f>
        <v>0</v>
      </c>
      <c r="L14" s="145">
        <f>L$3*'GHP→EHP削減効果計算書（空調）'!$D18*'GHP→EHP削減効果計算書（空調）'!$E18*'GHP→EHP削減効果計算書（空調）'!$H18*L$4*0.01</f>
        <v>0</v>
      </c>
      <c r="M14" s="145">
        <f>M$3*'GHP→EHP削減効果計算書（空調）'!$D18*'GHP→EHP削減効果計算書（空調）'!$E18*'GHP→EHP削減効果計算書（空調）'!$H18*M$4*0.01</f>
        <v>0</v>
      </c>
      <c r="N14" s="145">
        <f>N$3*'GHP→EHP削減効果計算書（空調）'!$D18*'GHP→EHP削減効果計算書（空調）'!$E18*'GHP→EHP削減効果計算書（空調）'!$H18*N$4*0.01</f>
        <v>0</v>
      </c>
      <c r="O14" s="145">
        <f t="shared" si="1"/>
        <v>0</v>
      </c>
      <c r="P14" s="146">
        <f>P$3*'GHP→EHP削減効果計算書（空調）'!$D18*'GHP→EHP削減効果計算書（空調）'!$E18*'GHP→EHP削減効果計算書（空調）'!$N18*P$4*0.01</f>
        <v>0</v>
      </c>
      <c r="Q14" s="146">
        <f>Q$3*'GHP→EHP削減効果計算書（空調）'!$D18*'GHP→EHP削減効果計算書（空調）'!$E18*'GHP→EHP削減効果計算書（空調）'!$N18*Q$4*0.01</f>
        <v>0</v>
      </c>
      <c r="R14" s="146">
        <f>R$3*'GHP→EHP削減効果計算書（空調）'!$D18*'GHP→EHP削減効果計算書（空調）'!$E18*'GHP→EHP削減効果計算書（空調）'!$N18*R$4*0.01</f>
        <v>0</v>
      </c>
      <c r="S14" s="146">
        <f>S$3*'GHP→EHP削減効果計算書（空調）'!$D18*'GHP→EHP削減効果計算書（空調）'!$E18*'GHP→EHP削減効果計算書（空調）'!$N18*S$4*0.01</f>
        <v>0</v>
      </c>
      <c r="T14" s="146">
        <f>T$3*'GHP→EHP削減効果計算書（空調）'!$D18*'GHP→EHP削減効果計算書（空調）'!$E18*'GHP→EHP削減効果計算書（空調）'!$N18*T$4*0.01</f>
        <v>0</v>
      </c>
      <c r="U14" s="146">
        <f>U$3*'GHP→EHP削減効果計算書（空調）'!$D18*'GHP→EHP削減効果計算書（空調）'!$E18*'GHP→EHP削減効果計算書（空調）'!$N18*U$4*0.01</f>
        <v>0</v>
      </c>
      <c r="V14" s="146">
        <f>V$3*'GHP→EHP削減効果計算書（空調）'!$D18*'GHP→EHP削減効果計算書（空調）'!$E18*'GHP→EHP削減効果計算書（空調）'!$N18*V$4*0.01</f>
        <v>0</v>
      </c>
      <c r="W14" s="146">
        <f>W$3*'GHP→EHP削減効果計算書（空調）'!$D18*'GHP→EHP削減効果計算書（空調）'!$E18*'GHP→EHP削減効果計算書（空調）'!$N18*W$4*0.01</f>
        <v>0</v>
      </c>
      <c r="X14" s="146">
        <f>X$3*'GHP→EHP削減効果計算書（空調）'!$D18*'GHP→EHP削減効果計算書（空調）'!$E18*'GHP→EHP削減効果計算書（空調）'!$N18*X$4*0.01</f>
        <v>0</v>
      </c>
      <c r="Y14" s="146">
        <f>Y$3*'GHP→EHP削減効果計算書（空調）'!$D18*'GHP→EHP削減効果計算書（空調）'!$E18*'GHP→EHP削減効果計算書（空調）'!$N18*Y$4*0.01</f>
        <v>0</v>
      </c>
      <c r="Z14" s="146">
        <f>Z$3*'GHP→EHP削減効果計算書（空調）'!$D18*'GHP→EHP削減効果計算書（空調）'!$E18*'GHP→EHP削減効果計算書（空調）'!$N18*Z$4*0.01</f>
        <v>0</v>
      </c>
      <c r="AA14" s="146">
        <f>AA$3*'GHP→EHP削減効果計算書（空調）'!$D18*'GHP→EHP削減効果計算書（空調）'!$E18*'GHP→EHP削減効果計算書（空調）'!$N18*AA$4*0.01</f>
        <v>0</v>
      </c>
      <c r="AB14" s="146">
        <f t="shared" si="2"/>
        <v>0</v>
      </c>
    </row>
    <row r="15" spans="1:28">
      <c r="A15" s="437"/>
      <c r="B15" s="142">
        <f>'GHP→EHP削減効果計算書（空調）'!B19</f>
        <v>0</v>
      </c>
      <c r="C15" s="145">
        <f>C$3*'GHP→EHP削減効果計算書（空調）'!$D19*'GHP→EHP削減効果計算書（空調）'!$E19*'GHP→EHP削減効果計算書（空調）'!$H19*C$4*0.01</f>
        <v>0</v>
      </c>
      <c r="D15" s="145">
        <f>D$3*'GHP→EHP削減効果計算書（空調）'!$D19*'GHP→EHP削減効果計算書（空調）'!$E19*'GHP→EHP削減効果計算書（空調）'!$H19*D$4*0.01</f>
        <v>0</v>
      </c>
      <c r="E15" s="145">
        <f>E$3*'GHP→EHP削減効果計算書（空調）'!$D19*'GHP→EHP削減効果計算書（空調）'!$E19*'GHP→EHP削減効果計算書（空調）'!$H19*E$4*0.01</f>
        <v>0</v>
      </c>
      <c r="F15" s="145">
        <f>F$3*'GHP→EHP削減効果計算書（空調）'!$D19*'GHP→EHP削減効果計算書（空調）'!$E19*'GHP→EHP削減効果計算書（空調）'!$H19*F$4*0.01</f>
        <v>0</v>
      </c>
      <c r="G15" s="145">
        <f>G$3*'GHP→EHP削減効果計算書（空調）'!$D19*'GHP→EHP削減効果計算書（空調）'!$E19*'GHP→EHP削減効果計算書（空調）'!$H19*G$4*0.01</f>
        <v>0</v>
      </c>
      <c r="H15" s="145">
        <f>H$3*'GHP→EHP削減効果計算書（空調）'!$D19*'GHP→EHP削減効果計算書（空調）'!$E19*'GHP→EHP削減効果計算書（空調）'!$H19*H$4*0.01</f>
        <v>0</v>
      </c>
      <c r="I15" s="145">
        <f>I$3*'GHP→EHP削減効果計算書（空調）'!$D19*'GHP→EHP削減効果計算書（空調）'!$E19*'GHP→EHP削減効果計算書（空調）'!$H19*I$4*0.01</f>
        <v>0</v>
      </c>
      <c r="J15" s="145">
        <f>J$3*'GHP→EHP削減効果計算書（空調）'!$D19*'GHP→EHP削減効果計算書（空調）'!$E19*'GHP→EHP削減効果計算書（空調）'!$H19*J$4*0.01</f>
        <v>0</v>
      </c>
      <c r="K15" s="145">
        <f>K$3*'GHP→EHP削減効果計算書（空調）'!$D19*'GHP→EHP削減効果計算書（空調）'!$E19*'GHP→EHP削減効果計算書（空調）'!$H19*K$4*0.01</f>
        <v>0</v>
      </c>
      <c r="L15" s="145">
        <f>L$3*'GHP→EHP削減効果計算書（空調）'!$D19*'GHP→EHP削減効果計算書（空調）'!$E19*'GHP→EHP削減効果計算書（空調）'!$H19*L$4*0.01</f>
        <v>0</v>
      </c>
      <c r="M15" s="145">
        <f>M$3*'GHP→EHP削減効果計算書（空調）'!$D19*'GHP→EHP削減効果計算書（空調）'!$E19*'GHP→EHP削減効果計算書（空調）'!$H19*M$4*0.01</f>
        <v>0</v>
      </c>
      <c r="N15" s="145">
        <f>N$3*'GHP→EHP削減効果計算書（空調）'!$D19*'GHP→EHP削減効果計算書（空調）'!$E19*'GHP→EHP削減効果計算書（空調）'!$H19*N$4*0.01</f>
        <v>0</v>
      </c>
      <c r="O15" s="145">
        <f t="shared" si="1"/>
        <v>0</v>
      </c>
      <c r="P15" s="146">
        <f>P$3*'GHP→EHP削減効果計算書（空調）'!$D19*'GHP→EHP削減効果計算書（空調）'!$E19*'GHP→EHP削減効果計算書（空調）'!$N19*P$4*0.01</f>
        <v>0</v>
      </c>
      <c r="Q15" s="146">
        <f>Q$3*'GHP→EHP削減効果計算書（空調）'!$D19*'GHP→EHP削減効果計算書（空調）'!$E19*'GHP→EHP削減効果計算書（空調）'!$N19*Q$4*0.01</f>
        <v>0</v>
      </c>
      <c r="R15" s="146">
        <f>R$3*'GHP→EHP削減効果計算書（空調）'!$D19*'GHP→EHP削減効果計算書（空調）'!$E19*'GHP→EHP削減効果計算書（空調）'!$N19*R$4*0.01</f>
        <v>0</v>
      </c>
      <c r="S15" s="146">
        <f>S$3*'GHP→EHP削減効果計算書（空調）'!$D19*'GHP→EHP削減効果計算書（空調）'!$E19*'GHP→EHP削減効果計算書（空調）'!$N19*S$4*0.01</f>
        <v>0</v>
      </c>
      <c r="T15" s="146">
        <f>T$3*'GHP→EHP削減効果計算書（空調）'!$D19*'GHP→EHP削減効果計算書（空調）'!$E19*'GHP→EHP削減効果計算書（空調）'!$N19*T$4*0.01</f>
        <v>0</v>
      </c>
      <c r="U15" s="146">
        <f>U$3*'GHP→EHP削減効果計算書（空調）'!$D19*'GHP→EHP削減効果計算書（空調）'!$E19*'GHP→EHP削減効果計算書（空調）'!$N19*U$4*0.01</f>
        <v>0</v>
      </c>
      <c r="V15" s="146">
        <f>V$3*'GHP→EHP削減効果計算書（空調）'!$D19*'GHP→EHP削減効果計算書（空調）'!$E19*'GHP→EHP削減効果計算書（空調）'!$N19*V$4*0.01</f>
        <v>0</v>
      </c>
      <c r="W15" s="146">
        <f>W$3*'GHP→EHP削減効果計算書（空調）'!$D19*'GHP→EHP削減効果計算書（空調）'!$E19*'GHP→EHP削減効果計算書（空調）'!$N19*W$4*0.01</f>
        <v>0</v>
      </c>
      <c r="X15" s="146">
        <f>X$3*'GHP→EHP削減効果計算書（空調）'!$D19*'GHP→EHP削減効果計算書（空調）'!$E19*'GHP→EHP削減効果計算書（空調）'!$N19*X$4*0.01</f>
        <v>0</v>
      </c>
      <c r="Y15" s="146">
        <f>Y$3*'GHP→EHP削減効果計算書（空調）'!$D19*'GHP→EHP削減効果計算書（空調）'!$E19*'GHP→EHP削減効果計算書（空調）'!$N19*Y$4*0.01</f>
        <v>0</v>
      </c>
      <c r="Z15" s="146">
        <f>Z$3*'GHP→EHP削減効果計算書（空調）'!$D19*'GHP→EHP削減効果計算書（空調）'!$E19*'GHP→EHP削減効果計算書（空調）'!$N19*Z$4*0.01</f>
        <v>0</v>
      </c>
      <c r="AA15" s="146">
        <f>AA$3*'GHP→EHP削減効果計算書（空調）'!$D19*'GHP→EHP削減効果計算書（空調）'!$E19*'GHP→EHP削減効果計算書（空調）'!$N19*AA$4*0.01</f>
        <v>0</v>
      </c>
      <c r="AB15" s="146">
        <f t="shared" si="2"/>
        <v>0</v>
      </c>
    </row>
    <row r="16" spans="1:28">
      <c r="A16" s="437"/>
      <c r="B16" s="142">
        <f>'GHP→EHP削減効果計算書（空調）'!B20</f>
        <v>0</v>
      </c>
      <c r="C16" s="145">
        <f>C$3*'GHP→EHP削減効果計算書（空調）'!$D20*'GHP→EHP削減効果計算書（空調）'!$E20*'GHP→EHP削減効果計算書（空調）'!$H20*C$4*0.01</f>
        <v>0</v>
      </c>
      <c r="D16" s="145">
        <f>D$3*'GHP→EHP削減効果計算書（空調）'!$D20*'GHP→EHP削減効果計算書（空調）'!$E20*'GHP→EHP削減効果計算書（空調）'!$H20*D$4*0.01</f>
        <v>0</v>
      </c>
      <c r="E16" s="145">
        <f>E$3*'GHP→EHP削減効果計算書（空調）'!$D20*'GHP→EHP削減効果計算書（空調）'!$E20*'GHP→EHP削減効果計算書（空調）'!$H20*E$4*0.01</f>
        <v>0</v>
      </c>
      <c r="F16" s="145">
        <f>F$3*'GHP→EHP削減効果計算書（空調）'!$D20*'GHP→EHP削減効果計算書（空調）'!$E20*'GHP→EHP削減効果計算書（空調）'!$H20*F$4*0.01</f>
        <v>0</v>
      </c>
      <c r="G16" s="145">
        <f>G$3*'GHP→EHP削減効果計算書（空調）'!$D20*'GHP→EHP削減効果計算書（空調）'!$E20*'GHP→EHP削減効果計算書（空調）'!$H20*G$4*0.01</f>
        <v>0</v>
      </c>
      <c r="H16" s="145">
        <f>H$3*'GHP→EHP削減効果計算書（空調）'!$D20*'GHP→EHP削減効果計算書（空調）'!$E20*'GHP→EHP削減効果計算書（空調）'!$H20*H$4*0.01</f>
        <v>0</v>
      </c>
      <c r="I16" s="145">
        <f>I$3*'GHP→EHP削減効果計算書（空調）'!$D20*'GHP→EHP削減効果計算書（空調）'!$E20*'GHP→EHP削減効果計算書（空調）'!$H20*I$4*0.01</f>
        <v>0</v>
      </c>
      <c r="J16" s="145">
        <f>J$3*'GHP→EHP削減効果計算書（空調）'!$D20*'GHP→EHP削減効果計算書（空調）'!$E20*'GHP→EHP削減効果計算書（空調）'!$H20*J$4*0.01</f>
        <v>0</v>
      </c>
      <c r="K16" s="145">
        <f>K$3*'GHP→EHP削減効果計算書（空調）'!$D20*'GHP→EHP削減効果計算書（空調）'!$E20*'GHP→EHP削減効果計算書（空調）'!$H20*K$4*0.01</f>
        <v>0</v>
      </c>
      <c r="L16" s="145">
        <f>L$3*'GHP→EHP削減効果計算書（空調）'!$D20*'GHP→EHP削減効果計算書（空調）'!$E20*'GHP→EHP削減効果計算書（空調）'!$H20*L$4*0.01</f>
        <v>0</v>
      </c>
      <c r="M16" s="145">
        <f>M$3*'GHP→EHP削減効果計算書（空調）'!$D20*'GHP→EHP削減効果計算書（空調）'!$E20*'GHP→EHP削減効果計算書（空調）'!$H20*M$4*0.01</f>
        <v>0</v>
      </c>
      <c r="N16" s="145">
        <f>N$3*'GHP→EHP削減効果計算書（空調）'!$D20*'GHP→EHP削減効果計算書（空調）'!$E20*'GHP→EHP削減効果計算書（空調）'!$H20*N$4*0.01</f>
        <v>0</v>
      </c>
      <c r="O16" s="145">
        <f t="shared" si="1"/>
        <v>0</v>
      </c>
      <c r="P16" s="146">
        <f>P$3*'GHP→EHP削減効果計算書（空調）'!$D20*'GHP→EHP削減効果計算書（空調）'!$E20*'GHP→EHP削減効果計算書（空調）'!$N20*P$4*0.01</f>
        <v>0</v>
      </c>
      <c r="Q16" s="146">
        <f>Q$3*'GHP→EHP削減効果計算書（空調）'!$D20*'GHP→EHP削減効果計算書（空調）'!$E20*'GHP→EHP削減効果計算書（空調）'!$N20*Q$4*0.01</f>
        <v>0</v>
      </c>
      <c r="R16" s="146">
        <f>R$3*'GHP→EHP削減効果計算書（空調）'!$D20*'GHP→EHP削減効果計算書（空調）'!$E20*'GHP→EHP削減効果計算書（空調）'!$N20*R$4*0.01</f>
        <v>0</v>
      </c>
      <c r="S16" s="146">
        <f>S$3*'GHP→EHP削減効果計算書（空調）'!$D20*'GHP→EHP削減効果計算書（空調）'!$E20*'GHP→EHP削減効果計算書（空調）'!$N20*S$4*0.01</f>
        <v>0</v>
      </c>
      <c r="T16" s="146">
        <f>T$3*'GHP→EHP削減効果計算書（空調）'!$D20*'GHP→EHP削減効果計算書（空調）'!$E20*'GHP→EHP削減効果計算書（空調）'!$N20*T$4*0.01</f>
        <v>0</v>
      </c>
      <c r="U16" s="146">
        <f>U$3*'GHP→EHP削減効果計算書（空調）'!$D20*'GHP→EHP削減効果計算書（空調）'!$E20*'GHP→EHP削減効果計算書（空調）'!$N20*U$4*0.01</f>
        <v>0</v>
      </c>
      <c r="V16" s="146">
        <f>V$3*'GHP→EHP削減効果計算書（空調）'!$D20*'GHP→EHP削減効果計算書（空調）'!$E20*'GHP→EHP削減効果計算書（空調）'!$N20*V$4*0.01</f>
        <v>0</v>
      </c>
      <c r="W16" s="146">
        <f>W$3*'GHP→EHP削減効果計算書（空調）'!$D20*'GHP→EHP削減効果計算書（空調）'!$E20*'GHP→EHP削減効果計算書（空調）'!$N20*W$4*0.01</f>
        <v>0</v>
      </c>
      <c r="X16" s="146">
        <f>X$3*'GHP→EHP削減効果計算書（空調）'!$D20*'GHP→EHP削減効果計算書（空調）'!$E20*'GHP→EHP削減効果計算書（空調）'!$N20*X$4*0.01</f>
        <v>0</v>
      </c>
      <c r="Y16" s="146">
        <f>Y$3*'GHP→EHP削減効果計算書（空調）'!$D20*'GHP→EHP削減効果計算書（空調）'!$E20*'GHP→EHP削減効果計算書（空調）'!$N20*Y$4*0.01</f>
        <v>0</v>
      </c>
      <c r="Z16" s="146">
        <f>Z$3*'GHP→EHP削減効果計算書（空調）'!$D20*'GHP→EHP削減効果計算書（空調）'!$E20*'GHP→EHP削減効果計算書（空調）'!$N20*Z$4*0.01</f>
        <v>0</v>
      </c>
      <c r="AA16" s="146">
        <f>AA$3*'GHP→EHP削減効果計算書（空調）'!$D20*'GHP→EHP削減効果計算書（空調）'!$E20*'GHP→EHP削減効果計算書（空調）'!$N20*AA$4*0.01</f>
        <v>0</v>
      </c>
      <c r="AB16" s="146">
        <f t="shared" si="2"/>
        <v>0</v>
      </c>
    </row>
    <row r="17" spans="1:28">
      <c r="A17" s="437"/>
      <c r="B17" s="142">
        <f>'GHP→EHP削減効果計算書（空調）'!B21</f>
        <v>0</v>
      </c>
      <c r="C17" s="145">
        <f>C$3*'GHP→EHP削減効果計算書（空調）'!$D21*'GHP→EHP削減効果計算書（空調）'!$E21*'GHP→EHP削減効果計算書（空調）'!$H21*C$4*0.01</f>
        <v>0</v>
      </c>
      <c r="D17" s="145">
        <f>D$3*'GHP→EHP削減効果計算書（空調）'!$D21*'GHP→EHP削減効果計算書（空調）'!$E21*'GHP→EHP削減効果計算書（空調）'!$H21*D$4*0.01</f>
        <v>0</v>
      </c>
      <c r="E17" s="145">
        <f>E$3*'GHP→EHP削減効果計算書（空調）'!$D21*'GHP→EHP削減効果計算書（空調）'!$E21*'GHP→EHP削減効果計算書（空調）'!$H21*E$4*0.01</f>
        <v>0</v>
      </c>
      <c r="F17" s="145">
        <f>F$3*'GHP→EHP削減効果計算書（空調）'!$D21*'GHP→EHP削減効果計算書（空調）'!$E21*'GHP→EHP削減効果計算書（空調）'!$H21*F$4*0.01</f>
        <v>0</v>
      </c>
      <c r="G17" s="145">
        <f>G$3*'GHP→EHP削減効果計算書（空調）'!$D21*'GHP→EHP削減効果計算書（空調）'!$E21*'GHP→EHP削減効果計算書（空調）'!$H21*G$4*0.01</f>
        <v>0</v>
      </c>
      <c r="H17" s="145">
        <f>H$3*'GHP→EHP削減効果計算書（空調）'!$D21*'GHP→EHP削減効果計算書（空調）'!$E21*'GHP→EHP削減効果計算書（空調）'!$H21*H$4*0.01</f>
        <v>0</v>
      </c>
      <c r="I17" s="145">
        <f>I$3*'GHP→EHP削減効果計算書（空調）'!$D21*'GHP→EHP削減効果計算書（空調）'!$E21*'GHP→EHP削減効果計算書（空調）'!$H21*I$4*0.01</f>
        <v>0</v>
      </c>
      <c r="J17" s="145">
        <f>J$3*'GHP→EHP削減効果計算書（空調）'!$D21*'GHP→EHP削減効果計算書（空調）'!$E21*'GHP→EHP削減効果計算書（空調）'!$H21*J$4*0.01</f>
        <v>0</v>
      </c>
      <c r="K17" s="145">
        <f>K$3*'GHP→EHP削減効果計算書（空調）'!$D21*'GHP→EHP削減効果計算書（空調）'!$E21*'GHP→EHP削減効果計算書（空調）'!$H21*K$4*0.01</f>
        <v>0</v>
      </c>
      <c r="L17" s="145">
        <f>L$3*'GHP→EHP削減効果計算書（空調）'!$D21*'GHP→EHP削減効果計算書（空調）'!$E21*'GHP→EHP削減効果計算書（空調）'!$H21*L$4*0.01</f>
        <v>0</v>
      </c>
      <c r="M17" s="145">
        <f>M$3*'GHP→EHP削減効果計算書（空調）'!$D21*'GHP→EHP削減効果計算書（空調）'!$E21*'GHP→EHP削減効果計算書（空調）'!$H21*M$4*0.01</f>
        <v>0</v>
      </c>
      <c r="N17" s="145">
        <f>N$3*'GHP→EHP削減効果計算書（空調）'!$D21*'GHP→EHP削減効果計算書（空調）'!$E21*'GHP→EHP削減効果計算書（空調）'!$H21*N$4*0.01</f>
        <v>0</v>
      </c>
      <c r="O17" s="145">
        <f t="shared" si="1"/>
        <v>0</v>
      </c>
      <c r="P17" s="146">
        <f>P$3*'GHP→EHP削減効果計算書（空調）'!$D21*'GHP→EHP削減効果計算書（空調）'!$E21*'GHP→EHP削減効果計算書（空調）'!$N21*P$4*0.01</f>
        <v>0</v>
      </c>
      <c r="Q17" s="146">
        <f>Q$3*'GHP→EHP削減効果計算書（空調）'!$D21*'GHP→EHP削減効果計算書（空調）'!$E21*'GHP→EHP削減効果計算書（空調）'!$N21*Q$4*0.01</f>
        <v>0</v>
      </c>
      <c r="R17" s="146">
        <f>R$3*'GHP→EHP削減効果計算書（空調）'!$D21*'GHP→EHP削減効果計算書（空調）'!$E21*'GHP→EHP削減効果計算書（空調）'!$N21*R$4*0.01</f>
        <v>0</v>
      </c>
      <c r="S17" s="146">
        <f>S$3*'GHP→EHP削減効果計算書（空調）'!$D21*'GHP→EHP削減効果計算書（空調）'!$E21*'GHP→EHP削減効果計算書（空調）'!$N21*S$4*0.01</f>
        <v>0</v>
      </c>
      <c r="T17" s="146">
        <f>T$3*'GHP→EHP削減効果計算書（空調）'!$D21*'GHP→EHP削減効果計算書（空調）'!$E21*'GHP→EHP削減効果計算書（空調）'!$N21*T$4*0.01</f>
        <v>0</v>
      </c>
      <c r="U17" s="146">
        <f>U$3*'GHP→EHP削減効果計算書（空調）'!$D21*'GHP→EHP削減効果計算書（空調）'!$E21*'GHP→EHP削減効果計算書（空調）'!$N21*U$4*0.01</f>
        <v>0</v>
      </c>
      <c r="V17" s="146">
        <f>V$3*'GHP→EHP削減効果計算書（空調）'!$D21*'GHP→EHP削減効果計算書（空調）'!$E21*'GHP→EHP削減効果計算書（空調）'!$N21*V$4*0.01</f>
        <v>0</v>
      </c>
      <c r="W17" s="146">
        <f>W$3*'GHP→EHP削減効果計算書（空調）'!$D21*'GHP→EHP削減効果計算書（空調）'!$E21*'GHP→EHP削減効果計算書（空調）'!$N21*W$4*0.01</f>
        <v>0</v>
      </c>
      <c r="X17" s="146">
        <f>X$3*'GHP→EHP削減効果計算書（空調）'!$D21*'GHP→EHP削減効果計算書（空調）'!$E21*'GHP→EHP削減効果計算書（空調）'!$N21*X$4*0.01</f>
        <v>0</v>
      </c>
      <c r="Y17" s="146">
        <f>Y$3*'GHP→EHP削減効果計算書（空調）'!$D21*'GHP→EHP削減効果計算書（空調）'!$E21*'GHP→EHP削減効果計算書（空調）'!$N21*Y$4*0.01</f>
        <v>0</v>
      </c>
      <c r="Z17" s="146">
        <f>Z$3*'GHP→EHP削減効果計算書（空調）'!$D21*'GHP→EHP削減効果計算書（空調）'!$E21*'GHP→EHP削減効果計算書（空調）'!$N21*Z$4*0.01</f>
        <v>0</v>
      </c>
      <c r="AA17" s="146">
        <f>AA$3*'GHP→EHP削減効果計算書（空調）'!$D21*'GHP→EHP削減効果計算書（空調）'!$E21*'GHP→EHP削減効果計算書（空調）'!$N21*AA$4*0.01</f>
        <v>0</v>
      </c>
      <c r="AB17" s="146">
        <f t="shared" si="2"/>
        <v>0</v>
      </c>
    </row>
    <row r="18" spans="1:28">
      <c r="A18" s="437"/>
      <c r="B18" s="142">
        <f>'GHP→EHP削減効果計算書（空調）'!B22</f>
        <v>0</v>
      </c>
      <c r="C18" s="145">
        <f>C$3*'GHP→EHP削減効果計算書（空調）'!$D22*'GHP→EHP削減効果計算書（空調）'!$E22*'GHP→EHP削減効果計算書（空調）'!$H22*C$4*0.01</f>
        <v>0</v>
      </c>
      <c r="D18" s="145">
        <f>D$3*'GHP→EHP削減効果計算書（空調）'!$D22*'GHP→EHP削減効果計算書（空調）'!$E22*'GHP→EHP削減効果計算書（空調）'!$H22*D$4*0.01</f>
        <v>0</v>
      </c>
      <c r="E18" s="145">
        <f>E$3*'GHP→EHP削減効果計算書（空調）'!$D22*'GHP→EHP削減効果計算書（空調）'!$E22*'GHP→EHP削減効果計算書（空調）'!$H22*E$4*0.01</f>
        <v>0</v>
      </c>
      <c r="F18" s="145">
        <f>F$3*'GHP→EHP削減効果計算書（空調）'!$D22*'GHP→EHP削減効果計算書（空調）'!$E22*'GHP→EHP削減効果計算書（空調）'!$H22*F$4*0.01</f>
        <v>0</v>
      </c>
      <c r="G18" s="145">
        <f>G$3*'GHP→EHP削減効果計算書（空調）'!$D22*'GHP→EHP削減効果計算書（空調）'!$E22*'GHP→EHP削減効果計算書（空調）'!$H22*G$4*0.01</f>
        <v>0</v>
      </c>
      <c r="H18" s="145">
        <f>H$3*'GHP→EHP削減効果計算書（空調）'!$D22*'GHP→EHP削減効果計算書（空調）'!$E22*'GHP→EHP削減効果計算書（空調）'!$H22*H$4*0.01</f>
        <v>0</v>
      </c>
      <c r="I18" s="145">
        <f>I$3*'GHP→EHP削減効果計算書（空調）'!$D22*'GHP→EHP削減効果計算書（空調）'!$E22*'GHP→EHP削減効果計算書（空調）'!$H22*I$4*0.01</f>
        <v>0</v>
      </c>
      <c r="J18" s="145">
        <f>J$3*'GHP→EHP削減効果計算書（空調）'!$D22*'GHP→EHP削減効果計算書（空調）'!$E22*'GHP→EHP削減効果計算書（空調）'!$H22*J$4*0.01</f>
        <v>0</v>
      </c>
      <c r="K18" s="145">
        <f>K$3*'GHP→EHP削減効果計算書（空調）'!$D22*'GHP→EHP削減効果計算書（空調）'!$E22*'GHP→EHP削減効果計算書（空調）'!$H22*K$4*0.01</f>
        <v>0</v>
      </c>
      <c r="L18" s="145">
        <f>L$3*'GHP→EHP削減効果計算書（空調）'!$D22*'GHP→EHP削減効果計算書（空調）'!$E22*'GHP→EHP削減効果計算書（空調）'!$H22*L$4*0.01</f>
        <v>0</v>
      </c>
      <c r="M18" s="145">
        <f>M$3*'GHP→EHP削減効果計算書（空調）'!$D22*'GHP→EHP削減効果計算書（空調）'!$E22*'GHP→EHP削減効果計算書（空調）'!$H22*M$4*0.01</f>
        <v>0</v>
      </c>
      <c r="N18" s="145">
        <f>N$3*'GHP→EHP削減効果計算書（空調）'!$D22*'GHP→EHP削減効果計算書（空調）'!$E22*'GHP→EHP削減効果計算書（空調）'!$H22*N$4*0.01</f>
        <v>0</v>
      </c>
      <c r="O18" s="145">
        <f t="shared" si="1"/>
        <v>0</v>
      </c>
      <c r="P18" s="146">
        <f>P$3*'GHP→EHP削減効果計算書（空調）'!$D22*'GHP→EHP削減効果計算書（空調）'!$E22*'GHP→EHP削減効果計算書（空調）'!$N22*P$4*0.01</f>
        <v>0</v>
      </c>
      <c r="Q18" s="146">
        <f>Q$3*'GHP→EHP削減効果計算書（空調）'!$D22*'GHP→EHP削減効果計算書（空調）'!$E22*'GHP→EHP削減効果計算書（空調）'!$N22*Q$4*0.01</f>
        <v>0</v>
      </c>
      <c r="R18" s="146">
        <f>R$3*'GHP→EHP削減効果計算書（空調）'!$D22*'GHP→EHP削減効果計算書（空調）'!$E22*'GHP→EHP削減効果計算書（空調）'!$N22*R$4*0.01</f>
        <v>0</v>
      </c>
      <c r="S18" s="146">
        <f>S$3*'GHP→EHP削減効果計算書（空調）'!$D22*'GHP→EHP削減効果計算書（空調）'!$E22*'GHP→EHP削減効果計算書（空調）'!$N22*S$4*0.01</f>
        <v>0</v>
      </c>
      <c r="T18" s="146">
        <f>T$3*'GHP→EHP削減効果計算書（空調）'!$D22*'GHP→EHP削減効果計算書（空調）'!$E22*'GHP→EHP削減効果計算書（空調）'!$N22*T$4*0.01</f>
        <v>0</v>
      </c>
      <c r="U18" s="146">
        <f>U$3*'GHP→EHP削減効果計算書（空調）'!$D22*'GHP→EHP削減効果計算書（空調）'!$E22*'GHP→EHP削減効果計算書（空調）'!$N22*U$4*0.01</f>
        <v>0</v>
      </c>
      <c r="V18" s="146">
        <f>V$3*'GHP→EHP削減効果計算書（空調）'!$D22*'GHP→EHP削減効果計算書（空調）'!$E22*'GHP→EHP削減効果計算書（空調）'!$N22*V$4*0.01</f>
        <v>0</v>
      </c>
      <c r="W18" s="146">
        <f>W$3*'GHP→EHP削減効果計算書（空調）'!$D22*'GHP→EHP削減効果計算書（空調）'!$E22*'GHP→EHP削減効果計算書（空調）'!$N22*W$4*0.01</f>
        <v>0</v>
      </c>
      <c r="X18" s="146">
        <f>X$3*'GHP→EHP削減効果計算書（空調）'!$D22*'GHP→EHP削減効果計算書（空調）'!$E22*'GHP→EHP削減効果計算書（空調）'!$N22*X$4*0.01</f>
        <v>0</v>
      </c>
      <c r="Y18" s="146">
        <f>Y$3*'GHP→EHP削減効果計算書（空調）'!$D22*'GHP→EHP削減効果計算書（空調）'!$E22*'GHP→EHP削減効果計算書（空調）'!$N22*Y$4*0.01</f>
        <v>0</v>
      </c>
      <c r="Z18" s="146">
        <f>Z$3*'GHP→EHP削減効果計算書（空調）'!$D22*'GHP→EHP削減効果計算書（空調）'!$E22*'GHP→EHP削減効果計算書（空調）'!$N22*Z$4*0.01</f>
        <v>0</v>
      </c>
      <c r="AA18" s="146">
        <f>AA$3*'GHP→EHP削減効果計算書（空調）'!$D22*'GHP→EHP削減効果計算書（空調）'!$E22*'GHP→EHP削減効果計算書（空調）'!$N22*AA$4*0.01</f>
        <v>0</v>
      </c>
      <c r="AB18" s="146">
        <f t="shared" si="2"/>
        <v>0</v>
      </c>
    </row>
    <row r="19" spans="1:28">
      <c r="A19" s="437"/>
      <c r="B19" s="142">
        <f>'GHP→EHP削減効果計算書（空調）'!B23</f>
        <v>0</v>
      </c>
      <c r="C19" s="145">
        <f>C$3*'GHP→EHP削減効果計算書（空調）'!$D23*'GHP→EHP削減効果計算書（空調）'!$E23*'GHP→EHP削減効果計算書（空調）'!$H23*C$4*0.01</f>
        <v>0</v>
      </c>
      <c r="D19" s="145">
        <f>D$3*'GHP→EHP削減効果計算書（空調）'!$D23*'GHP→EHP削減効果計算書（空調）'!$E23*'GHP→EHP削減効果計算書（空調）'!$H23*D$4*0.01</f>
        <v>0</v>
      </c>
      <c r="E19" s="145">
        <f>E$3*'GHP→EHP削減効果計算書（空調）'!$D23*'GHP→EHP削減効果計算書（空調）'!$E23*'GHP→EHP削減効果計算書（空調）'!$H23*E$4*0.01</f>
        <v>0</v>
      </c>
      <c r="F19" s="145">
        <f>F$3*'GHP→EHP削減効果計算書（空調）'!$D23*'GHP→EHP削減効果計算書（空調）'!$E23*'GHP→EHP削減効果計算書（空調）'!$H23*F$4*0.01</f>
        <v>0</v>
      </c>
      <c r="G19" s="145">
        <f>G$3*'GHP→EHP削減効果計算書（空調）'!$D23*'GHP→EHP削減効果計算書（空調）'!$E23*'GHP→EHP削減効果計算書（空調）'!$H23*G$4*0.01</f>
        <v>0</v>
      </c>
      <c r="H19" s="145">
        <f>H$3*'GHP→EHP削減効果計算書（空調）'!$D23*'GHP→EHP削減効果計算書（空調）'!$E23*'GHP→EHP削減効果計算書（空調）'!$H23*H$4*0.01</f>
        <v>0</v>
      </c>
      <c r="I19" s="145">
        <f>I$3*'GHP→EHP削減効果計算書（空調）'!$D23*'GHP→EHP削減効果計算書（空調）'!$E23*'GHP→EHP削減効果計算書（空調）'!$H23*I$4*0.01</f>
        <v>0</v>
      </c>
      <c r="J19" s="145">
        <f>J$3*'GHP→EHP削減効果計算書（空調）'!$D23*'GHP→EHP削減効果計算書（空調）'!$E23*'GHP→EHP削減効果計算書（空調）'!$H23*J$4*0.01</f>
        <v>0</v>
      </c>
      <c r="K19" s="145">
        <f>K$3*'GHP→EHP削減効果計算書（空調）'!$D23*'GHP→EHP削減効果計算書（空調）'!$E23*'GHP→EHP削減効果計算書（空調）'!$H23*K$4*0.01</f>
        <v>0</v>
      </c>
      <c r="L19" s="145">
        <f>L$3*'GHP→EHP削減効果計算書（空調）'!$D23*'GHP→EHP削減効果計算書（空調）'!$E23*'GHP→EHP削減効果計算書（空調）'!$H23*L$4*0.01</f>
        <v>0</v>
      </c>
      <c r="M19" s="145">
        <f>M$3*'GHP→EHP削減効果計算書（空調）'!$D23*'GHP→EHP削減効果計算書（空調）'!$E23*'GHP→EHP削減効果計算書（空調）'!$H23*M$4*0.01</f>
        <v>0</v>
      </c>
      <c r="N19" s="145">
        <f>N$3*'GHP→EHP削減効果計算書（空調）'!$D23*'GHP→EHP削減効果計算書（空調）'!$E23*'GHP→EHP削減効果計算書（空調）'!$H23*N$4*0.01</f>
        <v>0</v>
      </c>
      <c r="O19" s="145">
        <f t="shared" si="1"/>
        <v>0</v>
      </c>
      <c r="P19" s="146">
        <f>P$3*'GHP→EHP削減効果計算書（空調）'!$D23*'GHP→EHP削減効果計算書（空調）'!$E23*'GHP→EHP削減効果計算書（空調）'!$N23*P$4*0.01</f>
        <v>0</v>
      </c>
      <c r="Q19" s="146">
        <f>Q$3*'GHP→EHP削減効果計算書（空調）'!$D23*'GHP→EHP削減効果計算書（空調）'!$E23*'GHP→EHP削減効果計算書（空調）'!$N23*Q$4*0.01</f>
        <v>0</v>
      </c>
      <c r="R19" s="146">
        <f>R$3*'GHP→EHP削減効果計算書（空調）'!$D23*'GHP→EHP削減効果計算書（空調）'!$E23*'GHP→EHP削減効果計算書（空調）'!$N23*R$4*0.01</f>
        <v>0</v>
      </c>
      <c r="S19" s="146">
        <f>S$3*'GHP→EHP削減効果計算書（空調）'!$D23*'GHP→EHP削減効果計算書（空調）'!$E23*'GHP→EHP削減効果計算書（空調）'!$N23*S$4*0.01</f>
        <v>0</v>
      </c>
      <c r="T19" s="146">
        <f>T$3*'GHP→EHP削減効果計算書（空調）'!$D23*'GHP→EHP削減効果計算書（空調）'!$E23*'GHP→EHP削減効果計算書（空調）'!$N23*T$4*0.01</f>
        <v>0</v>
      </c>
      <c r="U19" s="146">
        <f>U$3*'GHP→EHP削減効果計算書（空調）'!$D23*'GHP→EHP削減効果計算書（空調）'!$E23*'GHP→EHP削減効果計算書（空調）'!$N23*U$4*0.01</f>
        <v>0</v>
      </c>
      <c r="V19" s="146">
        <f>V$3*'GHP→EHP削減効果計算書（空調）'!$D23*'GHP→EHP削減効果計算書（空調）'!$E23*'GHP→EHP削減効果計算書（空調）'!$N23*V$4*0.01</f>
        <v>0</v>
      </c>
      <c r="W19" s="146">
        <f>W$3*'GHP→EHP削減効果計算書（空調）'!$D23*'GHP→EHP削減効果計算書（空調）'!$E23*'GHP→EHP削減効果計算書（空調）'!$N23*W$4*0.01</f>
        <v>0</v>
      </c>
      <c r="X19" s="146">
        <f>X$3*'GHP→EHP削減効果計算書（空調）'!$D23*'GHP→EHP削減効果計算書（空調）'!$E23*'GHP→EHP削減効果計算書（空調）'!$N23*X$4*0.01</f>
        <v>0</v>
      </c>
      <c r="Y19" s="146">
        <f>Y$3*'GHP→EHP削減効果計算書（空調）'!$D23*'GHP→EHP削減効果計算書（空調）'!$E23*'GHP→EHP削減効果計算書（空調）'!$N23*Y$4*0.01</f>
        <v>0</v>
      </c>
      <c r="Z19" s="146">
        <f>Z$3*'GHP→EHP削減効果計算書（空調）'!$D23*'GHP→EHP削減効果計算書（空調）'!$E23*'GHP→EHP削減効果計算書（空調）'!$N23*Z$4*0.01</f>
        <v>0</v>
      </c>
      <c r="AA19" s="146">
        <f>AA$3*'GHP→EHP削減効果計算書（空調）'!$D23*'GHP→EHP削減効果計算書（空調）'!$E23*'GHP→EHP削減効果計算書（空調）'!$N23*AA$4*0.01</f>
        <v>0</v>
      </c>
      <c r="AB19" s="146">
        <f t="shared" si="2"/>
        <v>0</v>
      </c>
    </row>
    <row r="20" spans="1:28">
      <c r="A20" s="437"/>
      <c r="B20" s="142">
        <f>'GHP→EHP削減効果計算書（空調）'!B24</f>
        <v>0</v>
      </c>
      <c r="C20" s="145">
        <f>C$3*'GHP→EHP削減効果計算書（空調）'!$D24*'GHP→EHP削減効果計算書（空調）'!$E24*'GHP→EHP削減効果計算書（空調）'!$H24*C$4*0.01</f>
        <v>0</v>
      </c>
      <c r="D20" s="145">
        <f>D$3*'GHP→EHP削減効果計算書（空調）'!$D24*'GHP→EHP削減効果計算書（空調）'!$E24*'GHP→EHP削減効果計算書（空調）'!$H24*D$4*0.01</f>
        <v>0</v>
      </c>
      <c r="E20" s="145">
        <f>E$3*'GHP→EHP削減効果計算書（空調）'!$D24*'GHP→EHP削減効果計算書（空調）'!$E24*'GHP→EHP削減効果計算書（空調）'!$H24*E$4*0.01</f>
        <v>0</v>
      </c>
      <c r="F20" s="145">
        <f>F$3*'GHP→EHP削減効果計算書（空調）'!$D24*'GHP→EHP削減効果計算書（空調）'!$E24*'GHP→EHP削減効果計算書（空調）'!$H24*F$4*0.01</f>
        <v>0</v>
      </c>
      <c r="G20" s="145">
        <f>G$3*'GHP→EHP削減効果計算書（空調）'!$D24*'GHP→EHP削減効果計算書（空調）'!$E24*'GHP→EHP削減効果計算書（空調）'!$H24*G$4*0.01</f>
        <v>0</v>
      </c>
      <c r="H20" s="145">
        <f>H$3*'GHP→EHP削減効果計算書（空調）'!$D24*'GHP→EHP削減効果計算書（空調）'!$E24*'GHP→EHP削減効果計算書（空調）'!$H24*H$4*0.01</f>
        <v>0</v>
      </c>
      <c r="I20" s="145">
        <f>I$3*'GHP→EHP削減効果計算書（空調）'!$D24*'GHP→EHP削減効果計算書（空調）'!$E24*'GHP→EHP削減効果計算書（空調）'!$H24*I$4*0.01</f>
        <v>0</v>
      </c>
      <c r="J20" s="145">
        <f>J$3*'GHP→EHP削減効果計算書（空調）'!$D24*'GHP→EHP削減効果計算書（空調）'!$E24*'GHP→EHP削減効果計算書（空調）'!$H24*J$4*0.01</f>
        <v>0</v>
      </c>
      <c r="K20" s="145">
        <f>K$3*'GHP→EHP削減効果計算書（空調）'!$D24*'GHP→EHP削減効果計算書（空調）'!$E24*'GHP→EHP削減効果計算書（空調）'!$H24*K$4*0.01</f>
        <v>0</v>
      </c>
      <c r="L20" s="145">
        <f>L$3*'GHP→EHP削減効果計算書（空調）'!$D24*'GHP→EHP削減効果計算書（空調）'!$E24*'GHP→EHP削減効果計算書（空調）'!$H24*L$4*0.01</f>
        <v>0</v>
      </c>
      <c r="M20" s="145">
        <f>M$3*'GHP→EHP削減効果計算書（空調）'!$D24*'GHP→EHP削減効果計算書（空調）'!$E24*'GHP→EHP削減効果計算書（空調）'!$H24*M$4*0.01</f>
        <v>0</v>
      </c>
      <c r="N20" s="145">
        <f>N$3*'GHP→EHP削減効果計算書（空調）'!$D24*'GHP→EHP削減効果計算書（空調）'!$E24*'GHP→EHP削減効果計算書（空調）'!$H24*N$4*0.01</f>
        <v>0</v>
      </c>
      <c r="O20" s="145">
        <f t="shared" si="1"/>
        <v>0</v>
      </c>
      <c r="P20" s="146">
        <f>P$3*'GHP→EHP削減効果計算書（空調）'!$D24*'GHP→EHP削減効果計算書（空調）'!$E24*'GHP→EHP削減効果計算書（空調）'!$N24*P$4*0.01</f>
        <v>0</v>
      </c>
      <c r="Q20" s="146">
        <f>Q$3*'GHP→EHP削減効果計算書（空調）'!$D24*'GHP→EHP削減効果計算書（空調）'!$E24*'GHP→EHP削減効果計算書（空調）'!$N24*Q$4*0.01</f>
        <v>0</v>
      </c>
      <c r="R20" s="146">
        <f>R$3*'GHP→EHP削減効果計算書（空調）'!$D24*'GHP→EHP削減効果計算書（空調）'!$E24*'GHP→EHP削減効果計算書（空調）'!$N24*R$4*0.01</f>
        <v>0</v>
      </c>
      <c r="S20" s="146">
        <f>S$3*'GHP→EHP削減効果計算書（空調）'!$D24*'GHP→EHP削減効果計算書（空調）'!$E24*'GHP→EHP削減効果計算書（空調）'!$N24*S$4*0.01</f>
        <v>0</v>
      </c>
      <c r="T20" s="146">
        <f>T$3*'GHP→EHP削減効果計算書（空調）'!$D24*'GHP→EHP削減効果計算書（空調）'!$E24*'GHP→EHP削減効果計算書（空調）'!$N24*T$4*0.01</f>
        <v>0</v>
      </c>
      <c r="U20" s="146">
        <f>U$3*'GHP→EHP削減効果計算書（空調）'!$D24*'GHP→EHP削減効果計算書（空調）'!$E24*'GHP→EHP削減効果計算書（空調）'!$N24*U$4*0.01</f>
        <v>0</v>
      </c>
      <c r="V20" s="146">
        <f>V$3*'GHP→EHP削減効果計算書（空調）'!$D24*'GHP→EHP削減効果計算書（空調）'!$E24*'GHP→EHP削減効果計算書（空調）'!$N24*V$4*0.01</f>
        <v>0</v>
      </c>
      <c r="W20" s="146">
        <f>W$3*'GHP→EHP削減効果計算書（空調）'!$D24*'GHP→EHP削減効果計算書（空調）'!$E24*'GHP→EHP削減効果計算書（空調）'!$N24*W$4*0.01</f>
        <v>0</v>
      </c>
      <c r="X20" s="146">
        <f>X$3*'GHP→EHP削減効果計算書（空調）'!$D24*'GHP→EHP削減効果計算書（空調）'!$E24*'GHP→EHP削減効果計算書（空調）'!$N24*X$4*0.01</f>
        <v>0</v>
      </c>
      <c r="Y20" s="146">
        <f>Y$3*'GHP→EHP削減効果計算書（空調）'!$D24*'GHP→EHP削減効果計算書（空調）'!$E24*'GHP→EHP削減効果計算書（空調）'!$N24*Y$4*0.01</f>
        <v>0</v>
      </c>
      <c r="Z20" s="146">
        <f>Z$3*'GHP→EHP削減効果計算書（空調）'!$D24*'GHP→EHP削減効果計算書（空調）'!$E24*'GHP→EHP削減効果計算書（空調）'!$N24*Z$4*0.01</f>
        <v>0</v>
      </c>
      <c r="AA20" s="146">
        <f>AA$3*'GHP→EHP削減効果計算書（空調）'!$D24*'GHP→EHP削減効果計算書（空調）'!$E24*'GHP→EHP削減効果計算書（空調）'!$N24*AA$4*0.01</f>
        <v>0</v>
      </c>
      <c r="AB20" s="146">
        <f t="shared" si="2"/>
        <v>0</v>
      </c>
    </row>
    <row r="21" spans="1:28">
      <c r="A21" s="437"/>
      <c r="B21" s="142">
        <f>'GHP→EHP削減効果計算書（空調）'!B25</f>
        <v>0</v>
      </c>
      <c r="C21" s="145">
        <f>C$3*'GHP→EHP削減効果計算書（空調）'!$D25*'GHP→EHP削減効果計算書（空調）'!$E25*'GHP→EHP削減効果計算書（空調）'!$H25*C$4*0.01</f>
        <v>0</v>
      </c>
      <c r="D21" s="145">
        <f>D$3*'GHP→EHP削減効果計算書（空調）'!$D25*'GHP→EHP削減効果計算書（空調）'!$E25*'GHP→EHP削減効果計算書（空調）'!$H25*D$4*0.01</f>
        <v>0</v>
      </c>
      <c r="E21" s="145">
        <f>E$3*'GHP→EHP削減効果計算書（空調）'!$D25*'GHP→EHP削減効果計算書（空調）'!$E25*'GHP→EHP削減効果計算書（空調）'!$H25*E$4*0.01</f>
        <v>0</v>
      </c>
      <c r="F21" s="145">
        <f>F$3*'GHP→EHP削減効果計算書（空調）'!$D25*'GHP→EHP削減効果計算書（空調）'!$E25*'GHP→EHP削減効果計算書（空調）'!$H25*F$4*0.01</f>
        <v>0</v>
      </c>
      <c r="G21" s="145">
        <f>G$3*'GHP→EHP削減効果計算書（空調）'!$D25*'GHP→EHP削減効果計算書（空調）'!$E25*'GHP→EHP削減効果計算書（空調）'!$H25*G$4*0.01</f>
        <v>0</v>
      </c>
      <c r="H21" s="145">
        <f>H$3*'GHP→EHP削減効果計算書（空調）'!$D25*'GHP→EHP削減効果計算書（空調）'!$E25*'GHP→EHP削減効果計算書（空調）'!$H25*H$4*0.01</f>
        <v>0</v>
      </c>
      <c r="I21" s="145">
        <f>I$3*'GHP→EHP削減効果計算書（空調）'!$D25*'GHP→EHP削減効果計算書（空調）'!$E25*'GHP→EHP削減効果計算書（空調）'!$H25*I$4*0.01</f>
        <v>0</v>
      </c>
      <c r="J21" s="145">
        <f>J$3*'GHP→EHP削減効果計算書（空調）'!$D25*'GHP→EHP削減効果計算書（空調）'!$E25*'GHP→EHP削減効果計算書（空調）'!$H25*J$4*0.01</f>
        <v>0</v>
      </c>
      <c r="K21" s="145">
        <f>K$3*'GHP→EHP削減効果計算書（空調）'!$D25*'GHP→EHP削減効果計算書（空調）'!$E25*'GHP→EHP削減効果計算書（空調）'!$H25*K$4*0.01</f>
        <v>0</v>
      </c>
      <c r="L21" s="145">
        <f>L$3*'GHP→EHP削減効果計算書（空調）'!$D25*'GHP→EHP削減効果計算書（空調）'!$E25*'GHP→EHP削減効果計算書（空調）'!$H25*L$4*0.01</f>
        <v>0</v>
      </c>
      <c r="M21" s="145">
        <f>M$3*'GHP→EHP削減効果計算書（空調）'!$D25*'GHP→EHP削減効果計算書（空調）'!$E25*'GHP→EHP削減効果計算書（空調）'!$H25*M$4*0.01</f>
        <v>0</v>
      </c>
      <c r="N21" s="145">
        <f>N$3*'GHP→EHP削減効果計算書（空調）'!$D25*'GHP→EHP削減効果計算書（空調）'!$E25*'GHP→EHP削減効果計算書（空調）'!$H25*N$4*0.01</f>
        <v>0</v>
      </c>
      <c r="O21" s="145">
        <f t="shared" si="1"/>
        <v>0</v>
      </c>
      <c r="P21" s="146">
        <f>P$3*'GHP→EHP削減効果計算書（空調）'!$D25*'GHP→EHP削減効果計算書（空調）'!$E25*'GHP→EHP削減効果計算書（空調）'!$N25*P$4*0.01</f>
        <v>0</v>
      </c>
      <c r="Q21" s="146">
        <f>Q$3*'GHP→EHP削減効果計算書（空調）'!$D25*'GHP→EHP削減効果計算書（空調）'!$E25*'GHP→EHP削減効果計算書（空調）'!$N25*Q$4*0.01</f>
        <v>0</v>
      </c>
      <c r="R21" s="146">
        <f>R$3*'GHP→EHP削減効果計算書（空調）'!$D25*'GHP→EHP削減効果計算書（空調）'!$E25*'GHP→EHP削減効果計算書（空調）'!$N25*R$4*0.01</f>
        <v>0</v>
      </c>
      <c r="S21" s="146">
        <f>S$3*'GHP→EHP削減効果計算書（空調）'!$D25*'GHP→EHP削減効果計算書（空調）'!$E25*'GHP→EHP削減効果計算書（空調）'!$N25*S$4*0.01</f>
        <v>0</v>
      </c>
      <c r="T21" s="146">
        <f>T$3*'GHP→EHP削減効果計算書（空調）'!$D25*'GHP→EHP削減効果計算書（空調）'!$E25*'GHP→EHP削減効果計算書（空調）'!$N25*T$4*0.01</f>
        <v>0</v>
      </c>
      <c r="U21" s="146">
        <f>U$3*'GHP→EHP削減効果計算書（空調）'!$D25*'GHP→EHP削減効果計算書（空調）'!$E25*'GHP→EHP削減効果計算書（空調）'!$N25*U$4*0.01</f>
        <v>0</v>
      </c>
      <c r="V21" s="146">
        <f>V$3*'GHP→EHP削減効果計算書（空調）'!$D25*'GHP→EHP削減効果計算書（空調）'!$E25*'GHP→EHP削減効果計算書（空調）'!$N25*V$4*0.01</f>
        <v>0</v>
      </c>
      <c r="W21" s="146">
        <f>W$3*'GHP→EHP削減効果計算書（空調）'!$D25*'GHP→EHP削減効果計算書（空調）'!$E25*'GHP→EHP削減効果計算書（空調）'!$N25*W$4*0.01</f>
        <v>0</v>
      </c>
      <c r="X21" s="146">
        <f>X$3*'GHP→EHP削減効果計算書（空調）'!$D25*'GHP→EHP削減効果計算書（空調）'!$E25*'GHP→EHP削減効果計算書（空調）'!$N25*X$4*0.01</f>
        <v>0</v>
      </c>
      <c r="Y21" s="146">
        <f>Y$3*'GHP→EHP削減効果計算書（空調）'!$D25*'GHP→EHP削減効果計算書（空調）'!$E25*'GHP→EHP削減効果計算書（空調）'!$N25*Y$4*0.01</f>
        <v>0</v>
      </c>
      <c r="Z21" s="146">
        <f>Z$3*'GHP→EHP削減効果計算書（空調）'!$D25*'GHP→EHP削減効果計算書（空調）'!$E25*'GHP→EHP削減効果計算書（空調）'!$N25*Z$4*0.01</f>
        <v>0</v>
      </c>
      <c r="AA21" s="146">
        <f>AA$3*'GHP→EHP削減効果計算書（空調）'!$D25*'GHP→EHP削減効果計算書（空調）'!$E25*'GHP→EHP削減効果計算書（空調）'!$N25*AA$4*0.01</f>
        <v>0</v>
      </c>
      <c r="AB21" s="146">
        <f t="shared" si="2"/>
        <v>0</v>
      </c>
    </row>
    <row r="22" spans="1:28">
      <c r="A22" s="437"/>
      <c r="B22" s="142">
        <f>'GHP→EHP削減効果計算書（空調）'!B26</f>
        <v>0</v>
      </c>
      <c r="C22" s="145">
        <f>C$3*'GHP→EHP削減効果計算書（空調）'!$D26*'GHP→EHP削減効果計算書（空調）'!$E26*'GHP→EHP削減効果計算書（空調）'!$H26*C$4*0.01</f>
        <v>0</v>
      </c>
      <c r="D22" s="145">
        <f>D$3*'GHP→EHP削減効果計算書（空調）'!$D26*'GHP→EHP削減効果計算書（空調）'!$E26*'GHP→EHP削減効果計算書（空調）'!$H26*D$4*0.01</f>
        <v>0</v>
      </c>
      <c r="E22" s="145">
        <f>E$3*'GHP→EHP削減効果計算書（空調）'!$D26*'GHP→EHP削減効果計算書（空調）'!$E26*'GHP→EHP削減効果計算書（空調）'!$H26*E$4*0.01</f>
        <v>0</v>
      </c>
      <c r="F22" s="145">
        <f>F$3*'GHP→EHP削減効果計算書（空調）'!$D26*'GHP→EHP削減効果計算書（空調）'!$E26*'GHP→EHP削減効果計算書（空調）'!$H26*F$4*0.01</f>
        <v>0</v>
      </c>
      <c r="G22" s="145">
        <f>G$3*'GHP→EHP削減効果計算書（空調）'!$D26*'GHP→EHP削減効果計算書（空調）'!$E26*'GHP→EHP削減効果計算書（空調）'!$H26*G$4*0.01</f>
        <v>0</v>
      </c>
      <c r="H22" s="145">
        <f>H$3*'GHP→EHP削減効果計算書（空調）'!$D26*'GHP→EHP削減効果計算書（空調）'!$E26*'GHP→EHP削減効果計算書（空調）'!$H26*H$4*0.01</f>
        <v>0</v>
      </c>
      <c r="I22" s="145">
        <f>I$3*'GHP→EHP削減効果計算書（空調）'!$D26*'GHP→EHP削減効果計算書（空調）'!$E26*'GHP→EHP削減効果計算書（空調）'!$H26*I$4*0.01</f>
        <v>0</v>
      </c>
      <c r="J22" s="145">
        <f>J$3*'GHP→EHP削減効果計算書（空調）'!$D26*'GHP→EHP削減効果計算書（空調）'!$E26*'GHP→EHP削減効果計算書（空調）'!$H26*J$4*0.01</f>
        <v>0</v>
      </c>
      <c r="K22" s="145">
        <f>K$3*'GHP→EHP削減効果計算書（空調）'!$D26*'GHP→EHP削減効果計算書（空調）'!$E26*'GHP→EHP削減効果計算書（空調）'!$H26*K$4*0.01</f>
        <v>0</v>
      </c>
      <c r="L22" s="145">
        <f>L$3*'GHP→EHP削減効果計算書（空調）'!$D26*'GHP→EHP削減効果計算書（空調）'!$E26*'GHP→EHP削減効果計算書（空調）'!$H26*L$4*0.01</f>
        <v>0</v>
      </c>
      <c r="M22" s="145">
        <f>M$3*'GHP→EHP削減効果計算書（空調）'!$D26*'GHP→EHP削減効果計算書（空調）'!$E26*'GHP→EHP削減効果計算書（空調）'!$H26*M$4*0.01</f>
        <v>0</v>
      </c>
      <c r="N22" s="145">
        <f>N$3*'GHP→EHP削減効果計算書（空調）'!$D26*'GHP→EHP削減効果計算書（空調）'!$E26*'GHP→EHP削減効果計算書（空調）'!$H26*N$4*0.01</f>
        <v>0</v>
      </c>
      <c r="O22" s="145">
        <f t="shared" si="1"/>
        <v>0</v>
      </c>
      <c r="P22" s="146">
        <f>P$3*'GHP→EHP削減効果計算書（空調）'!$D26*'GHP→EHP削減効果計算書（空調）'!$E26*'GHP→EHP削減効果計算書（空調）'!$N26*P$4*0.01</f>
        <v>0</v>
      </c>
      <c r="Q22" s="146">
        <f>Q$3*'GHP→EHP削減効果計算書（空調）'!$D26*'GHP→EHP削減効果計算書（空調）'!$E26*'GHP→EHP削減効果計算書（空調）'!$N26*Q$4*0.01</f>
        <v>0</v>
      </c>
      <c r="R22" s="146">
        <f>R$3*'GHP→EHP削減効果計算書（空調）'!$D26*'GHP→EHP削減効果計算書（空調）'!$E26*'GHP→EHP削減効果計算書（空調）'!$N26*R$4*0.01</f>
        <v>0</v>
      </c>
      <c r="S22" s="146">
        <f>S$3*'GHP→EHP削減効果計算書（空調）'!$D26*'GHP→EHP削減効果計算書（空調）'!$E26*'GHP→EHP削減効果計算書（空調）'!$N26*S$4*0.01</f>
        <v>0</v>
      </c>
      <c r="T22" s="146">
        <f>T$3*'GHP→EHP削減効果計算書（空調）'!$D26*'GHP→EHP削減効果計算書（空調）'!$E26*'GHP→EHP削減効果計算書（空調）'!$N26*T$4*0.01</f>
        <v>0</v>
      </c>
      <c r="U22" s="146">
        <f>U$3*'GHP→EHP削減効果計算書（空調）'!$D26*'GHP→EHP削減効果計算書（空調）'!$E26*'GHP→EHP削減効果計算書（空調）'!$N26*U$4*0.01</f>
        <v>0</v>
      </c>
      <c r="V22" s="146">
        <f>V$3*'GHP→EHP削減効果計算書（空調）'!$D26*'GHP→EHP削減効果計算書（空調）'!$E26*'GHP→EHP削減効果計算書（空調）'!$N26*V$4*0.01</f>
        <v>0</v>
      </c>
      <c r="W22" s="146">
        <f>W$3*'GHP→EHP削減効果計算書（空調）'!$D26*'GHP→EHP削減効果計算書（空調）'!$E26*'GHP→EHP削減効果計算書（空調）'!$N26*W$4*0.01</f>
        <v>0</v>
      </c>
      <c r="X22" s="146">
        <f>X$3*'GHP→EHP削減効果計算書（空調）'!$D26*'GHP→EHP削減効果計算書（空調）'!$E26*'GHP→EHP削減効果計算書（空調）'!$N26*X$4*0.01</f>
        <v>0</v>
      </c>
      <c r="Y22" s="146">
        <f>Y$3*'GHP→EHP削減効果計算書（空調）'!$D26*'GHP→EHP削減効果計算書（空調）'!$E26*'GHP→EHP削減効果計算書（空調）'!$N26*Y$4*0.01</f>
        <v>0</v>
      </c>
      <c r="Z22" s="146">
        <f>Z$3*'GHP→EHP削減効果計算書（空調）'!$D26*'GHP→EHP削減効果計算書（空調）'!$E26*'GHP→EHP削減効果計算書（空調）'!$N26*Z$4*0.01</f>
        <v>0</v>
      </c>
      <c r="AA22" s="146">
        <f>AA$3*'GHP→EHP削減効果計算書（空調）'!$D26*'GHP→EHP削減効果計算書（空調）'!$E26*'GHP→EHP削減効果計算書（空調）'!$N26*AA$4*0.01</f>
        <v>0</v>
      </c>
      <c r="AB22" s="146">
        <f t="shared" si="2"/>
        <v>0</v>
      </c>
    </row>
    <row r="23" spans="1:28">
      <c r="A23" s="437"/>
      <c r="B23" s="142">
        <f>'GHP→EHP削減効果計算書（空調）'!B27</f>
        <v>0</v>
      </c>
      <c r="C23" s="145">
        <f>C$3*'GHP→EHP削減効果計算書（空調）'!$D27*'GHP→EHP削減効果計算書（空調）'!$E27*'GHP→EHP削減効果計算書（空調）'!$H27*C$4*0.01</f>
        <v>0</v>
      </c>
      <c r="D23" s="145">
        <f>D$3*'GHP→EHP削減効果計算書（空調）'!$D27*'GHP→EHP削減効果計算書（空調）'!$E27*'GHP→EHP削減効果計算書（空調）'!$H27*D$4*0.01</f>
        <v>0</v>
      </c>
      <c r="E23" s="145">
        <f>E$3*'GHP→EHP削減効果計算書（空調）'!$D27*'GHP→EHP削減効果計算書（空調）'!$E27*'GHP→EHP削減効果計算書（空調）'!$H27*E$4*0.01</f>
        <v>0</v>
      </c>
      <c r="F23" s="145">
        <f>F$3*'GHP→EHP削減効果計算書（空調）'!$D27*'GHP→EHP削減効果計算書（空調）'!$E27*'GHP→EHP削減効果計算書（空調）'!$H27*F$4*0.01</f>
        <v>0</v>
      </c>
      <c r="G23" s="145">
        <f>G$3*'GHP→EHP削減効果計算書（空調）'!$D27*'GHP→EHP削減効果計算書（空調）'!$E27*'GHP→EHP削減効果計算書（空調）'!$H27*G$4*0.01</f>
        <v>0</v>
      </c>
      <c r="H23" s="145">
        <f>H$3*'GHP→EHP削減効果計算書（空調）'!$D27*'GHP→EHP削減効果計算書（空調）'!$E27*'GHP→EHP削減効果計算書（空調）'!$H27*H$4*0.01</f>
        <v>0</v>
      </c>
      <c r="I23" s="145">
        <f>I$3*'GHP→EHP削減効果計算書（空調）'!$D27*'GHP→EHP削減効果計算書（空調）'!$E27*'GHP→EHP削減効果計算書（空調）'!$H27*I$4*0.01</f>
        <v>0</v>
      </c>
      <c r="J23" s="145">
        <f>J$3*'GHP→EHP削減効果計算書（空調）'!$D27*'GHP→EHP削減効果計算書（空調）'!$E27*'GHP→EHP削減効果計算書（空調）'!$H27*J$4*0.01</f>
        <v>0</v>
      </c>
      <c r="K23" s="145">
        <f>K$3*'GHP→EHP削減効果計算書（空調）'!$D27*'GHP→EHP削減効果計算書（空調）'!$E27*'GHP→EHP削減効果計算書（空調）'!$H27*K$4*0.01</f>
        <v>0</v>
      </c>
      <c r="L23" s="145">
        <f>L$3*'GHP→EHP削減効果計算書（空調）'!$D27*'GHP→EHP削減効果計算書（空調）'!$E27*'GHP→EHP削減効果計算書（空調）'!$H27*L$4*0.01</f>
        <v>0</v>
      </c>
      <c r="M23" s="145">
        <f>M$3*'GHP→EHP削減効果計算書（空調）'!$D27*'GHP→EHP削減効果計算書（空調）'!$E27*'GHP→EHP削減効果計算書（空調）'!$H27*M$4*0.01</f>
        <v>0</v>
      </c>
      <c r="N23" s="145">
        <f>N$3*'GHP→EHP削減効果計算書（空調）'!$D27*'GHP→EHP削減効果計算書（空調）'!$E27*'GHP→EHP削減効果計算書（空調）'!$H27*N$4*0.01</f>
        <v>0</v>
      </c>
      <c r="O23" s="145">
        <f t="shared" si="1"/>
        <v>0</v>
      </c>
      <c r="P23" s="146">
        <f>P$3*'GHP→EHP削減効果計算書（空調）'!$D27*'GHP→EHP削減効果計算書（空調）'!$E27*'GHP→EHP削減効果計算書（空調）'!$N27*P$4*0.01</f>
        <v>0</v>
      </c>
      <c r="Q23" s="146">
        <f>Q$3*'GHP→EHP削減効果計算書（空調）'!$D27*'GHP→EHP削減効果計算書（空調）'!$E27*'GHP→EHP削減効果計算書（空調）'!$N27*Q$4*0.01</f>
        <v>0</v>
      </c>
      <c r="R23" s="146">
        <f>R$3*'GHP→EHP削減効果計算書（空調）'!$D27*'GHP→EHP削減効果計算書（空調）'!$E27*'GHP→EHP削減効果計算書（空調）'!$N27*R$4*0.01</f>
        <v>0</v>
      </c>
      <c r="S23" s="146">
        <f>S$3*'GHP→EHP削減効果計算書（空調）'!$D27*'GHP→EHP削減効果計算書（空調）'!$E27*'GHP→EHP削減効果計算書（空調）'!$N27*S$4*0.01</f>
        <v>0</v>
      </c>
      <c r="T23" s="146">
        <f>T$3*'GHP→EHP削減効果計算書（空調）'!$D27*'GHP→EHP削減効果計算書（空調）'!$E27*'GHP→EHP削減効果計算書（空調）'!$N27*T$4*0.01</f>
        <v>0</v>
      </c>
      <c r="U23" s="146">
        <f>U$3*'GHP→EHP削減効果計算書（空調）'!$D27*'GHP→EHP削減効果計算書（空調）'!$E27*'GHP→EHP削減効果計算書（空調）'!$N27*U$4*0.01</f>
        <v>0</v>
      </c>
      <c r="V23" s="146">
        <f>V$3*'GHP→EHP削減効果計算書（空調）'!$D27*'GHP→EHP削減効果計算書（空調）'!$E27*'GHP→EHP削減効果計算書（空調）'!$N27*V$4*0.01</f>
        <v>0</v>
      </c>
      <c r="W23" s="146">
        <f>W$3*'GHP→EHP削減効果計算書（空調）'!$D27*'GHP→EHP削減効果計算書（空調）'!$E27*'GHP→EHP削減効果計算書（空調）'!$N27*W$4*0.01</f>
        <v>0</v>
      </c>
      <c r="X23" s="146">
        <f>X$3*'GHP→EHP削減効果計算書（空調）'!$D27*'GHP→EHP削減効果計算書（空調）'!$E27*'GHP→EHP削減効果計算書（空調）'!$N27*X$4*0.01</f>
        <v>0</v>
      </c>
      <c r="Y23" s="146">
        <f>Y$3*'GHP→EHP削減効果計算書（空調）'!$D27*'GHP→EHP削減効果計算書（空調）'!$E27*'GHP→EHP削減効果計算書（空調）'!$N27*Y$4*0.01</f>
        <v>0</v>
      </c>
      <c r="Z23" s="146">
        <f>Z$3*'GHP→EHP削減効果計算書（空調）'!$D27*'GHP→EHP削減効果計算書（空調）'!$E27*'GHP→EHP削減効果計算書（空調）'!$N27*Z$4*0.01</f>
        <v>0</v>
      </c>
      <c r="AA23" s="146">
        <f>AA$3*'GHP→EHP削減効果計算書（空調）'!$D27*'GHP→EHP削減効果計算書（空調）'!$E27*'GHP→EHP削減効果計算書（空調）'!$N27*AA$4*0.01</f>
        <v>0</v>
      </c>
      <c r="AB23" s="146">
        <f t="shared" si="2"/>
        <v>0</v>
      </c>
    </row>
    <row r="24" spans="1:28">
      <c r="A24" s="437"/>
      <c r="B24" s="142">
        <f>'GHP→EHP削減効果計算書（空調）'!B28</f>
        <v>0</v>
      </c>
      <c r="C24" s="145">
        <f>C$3*'GHP→EHP削減効果計算書（空調）'!$D28*'GHP→EHP削減効果計算書（空調）'!$E28*'GHP→EHP削減効果計算書（空調）'!$H28*C$4*0.01</f>
        <v>0</v>
      </c>
      <c r="D24" s="145">
        <f>D$3*'GHP→EHP削減効果計算書（空調）'!$D28*'GHP→EHP削減効果計算書（空調）'!$E28*'GHP→EHP削減効果計算書（空調）'!$H28*D$4*0.01</f>
        <v>0</v>
      </c>
      <c r="E24" s="145">
        <f>E$3*'GHP→EHP削減効果計算書（空調）'!$D28*'GHP→EHP削減効果計算書（空調）'!$E28*'GHP→EHP削減効果計算書（空調）'!$H28*E$4*0.01</f>
        <v>0</v>
      </c>
      <c r="F24" s="145">
        <f>F$3*'GHP→EHP削減効果計算書（空調）'!$D28*'GHP→EHP削減効果計算書（空調）'!$E28*'GHP→EHP削減効果計算書（空調）'!$H28*F$4*0.01</f>
        <v>0</v>
      </c>
      <c r="G24" s="145">
        <f>G$3*'GHP→EHP削減効果計算書（空調）'!$D28*'GHP→EHP削減効果計算書（空調）'!$E28*'GHP→EHP削減効果計算書（空調）'!$H28*G$4*0.01</f>
        <v>0</v>
      </c>
      <c r="H24" s="145">
        <f>H$3*'GHP→EHP削減効果計算書（空調）'!$D28*'GHP→EHP削減効果計算書（空調）'!$E28*'GHP→EHP削減効果計算書（空調）'!$H28*H$4*0.01</f>
        <v>0</v>
      </c>
      <c r="I24" s="145">
        <f>I$3*'GHP→EHP削減効果計算書（空調）'!$D28*'GHP→EHP削減効果計算書（空調）'!$E28*'GHP→EHP削減効果計算書（空調）'!$H28*I$4*0.01</f>
        <v>0</v>
      </c>
      <c r="J24" s="145">
        <f>J$3*'GHP→EHP削減効果計算書（空調）'!$D28*'GHP→EHP削減効果計算書（空調）'!$E28*'GHP→EHP削減効果計算書（空調）'!$H28*J$4*0.01</f>
        <v>0</v>
      </c>
      <c r="K24" s="145">
        <f>K$3*'GHP→EHP削減効果計算書（空調）'!$D28*'GHP→EHP削減効果計算書（空調）'!$E28*'GHP→EHP削減効果計算書（空調）'!$H28*K$4*0.01</f>
        <v>0</v>
      </c>
      <c r="L24" s="145">
        <f>L$3*'GHP→EHP削減効果計算書（空調）'!$D28*'GHP→EHP削減効果計算書（空調）'!$E28*'GHP→EHP削減効果計算書（空調）'!$H28*L$4*0.01</f>
        <v>0</v>
      </c>
      <c r="M24" s="145">
        <f>M$3*'GHP→EHP削減効果計算書（空調）'!$D28*'GHP→EHP削減効果計算書（空調）'!$E28*'GHP→EHP削減効果計算書（空調）'!$H28*M$4*0.01</f>
        <v>0</v>
      </c>
      <c r="N24" s="145">
        <f>N$3*'GHP→EHP削減効果計算書（空調）'!$D28*'GHP→EHP削減効果計算書（空調）'!$E28*'GHP→EHP削減効果計算書（空調）'!$H28*N$4*0.01</f>
        <v>0</v>
      </c>
      <c r="O24" s="145">
        <f t="shared" si="1"/>
        <v>0</v>
      </c>
      <c r="P24" s="146">
        <f>P$3*'GHP→EHP削減効果計算書（空調）'!$D28*'GHP→EHP削減効果計算書（空調）'!$E28*'GHP→EHP削減効果計算書（空調）'!$N28*P$4*0.01</f>
        <v>0</v>
      </c>
      <c r="Q24" s="146">
        <f>Q$3*'GHP→EHP削減効果計算書（空調）'!$D28*'GHP→EHP削減効果計算書（空調）'!$E28*'GHP→EHP削減効果計算書（空調）'!$N28*Q$4*0.01</f>
        <v>0</v>
      </c>
      <c r="R24" s="146">
        <f>R$3*'GHP→EHP削減効果計算書（空調）'!$D28*'GHP→EHP削減効果計算書（空調）'!$E28*'GHP→EHP削減効果計算書（空調）'!$N28*R$4*0.01</f>
        <v>0</v>
      </c>
      <c r="S24" s="146">
        <f>S$3*'GHP→EHP削減効果計算書（空調）'!$D28*'GHP→EHP削減効果計算書（空調）'!$E28*'GHP→EHP削減効果計算書（空調）'!$N28*S$4*0.01</f>
        <v>0</v>
      </c>
      <c r="T24" s="146">
        <f>T$3*'GHP→EHP削減効果計算書（空調）'!$D28*'GHP→EHP削減効果計算書（空調）'!$E28*'GHP→EHP削減効果計算書（空調）'!$N28*T$4*0.01</f>
        <v>0</v>
      </c>
      <c r="U24" s="146">
        <f>U$3*'GHP→EHP削減効果計算書（空調）'!$D28*'GHP→EHP削減効果計算書（空調）'!$E28*'GHP→EHP削減効果計算書（空調）'!$N28*U$4*0.01</f>
        <v>0</v>
      </c>
      <c r="V24" s="146">
        <f>V$3*'GHP→EHP削減効果計算書（空調）'!$D28*'GHP→EHP削減効果計算書（空調）'!$E28*'GHP→EHP削減効果計算書（空調）'!$N28*V$4*0.01</f>
        <v>0</v>
      </c>
      <c r="W24" s="146">
        <f>W$3*'GHP→EHP削減効果計算書（空調）'!$D28*'GHP→EHP削減効果計算書（空調）'!$E28*'GHP→EHP削減効果計算書（空調）'!$N28*W$4*0.01</f>
        <v>0</v>
      </c>
      <c r="X24" s="146">
        <f>X$3*'GHP→EHP削減効果計算書（空調）'!$D28*'GHP→EHP削減効果計算書（空調）'!$E28*'GHP→EHP削減効果計算書（空調）'!$N28*X$4*0.01</f>
        <v>0</v>
      </c>
      <c r="Y24" s="146">
        <f>Y$3*'GHP→EHP削減効果計算書（空調）'!$D28*'GHP→EHP削減効果計算書（空調）'!$E28*'GHP→EHP削減効果計算書（空調）'!$N28*Y$4*0.01</f>
        <v>0</v>
      </c>
      <c r="Z24" s="146">
        <f>Z$3*'GHP→EHP削減効果計算書（空調）'!$D28*'GHP→EHP削減効果計算書（空調）'!$E28*'GHP→EHP削減効果計算書（空調）'!$N28*Z$4*0.01</f>
        <v>0</v>
      </c>
      <c r="AA24" s="146">
        <f>AA$3*'GHP→EHP削減効果計算書（空調）'!$D28*'GHP→EHP削減効果計算書（空調）'!$E28*'GHP→EHP削減効果計算書（空調）'!$N28*AA$4*0.01</f>
        <v>0</v>
      </c>
      <c r="AB24" s="146">
        <f t="shared" si="2"/>
        <v>0</v>
      </c>
    </row>
    <row r="25" spans="1:28">
      <c r="A25" s="438"/>
      <c r="B25" s="142">
        <f>'GHP→EHP削減効果計算書（空調）'!B29</f>
        <v>0</v>
      </c>
      <c r="C25" s="145">
        <f>C$3*'GHP→EHP削減効果計算書（空調）'!$D29*'GHP→EHP削減効果計算書（空調）'!$E29*'GHP→EHP削減効果計算書（空調）'!$H29*C$4*0.01</f>
        <v>0</v>
      </c>
      <c r="D25" s="145">
        <f>D$3*'GHP→EHP削減効果計算書（空調）'!$D29*'GHP→EHP削減効果計算書（空調）'!$E29*'GHP→EHP削減効果計算書（空調）'!$H29*D$4*0.01</f>
        <v>0</v>
      </c>
      <c r="E25" s="145">
        <f>E$3*'GHP→EHP削減効果計算書（空調）'!$D29*'GHP→EHP削減効果計算書（空調）'!$E29*'GHP→EHP削減効果計算書（空調）'!$H29*E$4*0.01</f>
        <v>0</v>
      </c>
      <c r="F25" s="145">
        <f>F$3*'GHP→EHP削減効果計算書（空調）'!$D29*'GHP→EHP削減効果計算書（空調）'!$E29*'GHP→EHP削減効果計算書（空調）'!$H29*F$4*0.01</f>
        <v>0</v>
      </c>
      <c r="G25" s="145">
        <f>G$3*'GHP→EHP削減効果計算書（空調）'!$D29*'GHP→EHP削減効果計算書（空調）'!$E29*'GHP→EHP削減効果計算書（空調）'!$H29*G$4*0.01</f>
        <v>0</v>
      </c>
      <c r="H25" s="145">
        <f>H$3*'GHP→EHP削減効果計算書（空調）'!$D29*'GHP→EHP削減効果計算書（空調）'!$E29*'GHP→EHP削減効果計算書（空調）'!$H29*H$4*0.01</f>
        <v>0</v>
      </c>
      <c r="I25" s="145">
        <f>I$3*'GHP→EHP削減効果計算書（空調）'!$D29*'GHP→EHP削減効果計算書（空調）'!$E29*'GHP→EHP削減効果計算書（空調）'!$H29*I$4*0.01</f>
        <v>0</v>
      </c>
      <c r="J25" s="145">
        <f>J$3*'GHP→EHP削減効果計算書（空調）'!$D29*'GHP→EHP削減効果計算書（空調）'!$E29*'GHP→EHP削減効果計算書（空調）'!$H29*J$4*0.01</f>
        <v>0</v>
      </c>
      <c r="K25" s="145">
        <f>K$3*'GHP→EHP削減効果計算書（空調）'!$D29*'GHP→EHP削減効果計算書（空調）'!$E29*'GHP→EHP削減効果計算書（空調）'!$H29*K$4*0.01</f>
        <v>0</v>
      </c>
      <c r="L25" s="145">
        <f>L$3*'GHP→EHP削減効果計算書（空調）'!$D29*'GHP→EHP削減効果計算書（空調）'!$E29*'GHP→EHP削減効果計算書（空調）'!$H29*L$4*0.01</f>
        <v>0</v>
      </c>
      <c r="M25" s="145">
        <f>M$3*'GHP→EHP削減効果計算書（空調）'!$D29*'GHP→EHP削減効果計算書（空調）'!$E29*'GHP→EHP削減効果計算書（空調）'!$H29*M$4*0.01</f>
        <v>0</v>
      </c>
      <c r="N25" s="145">
        <f>N$3*'GHP→EHP削減効果計算書（空調）'!$D29*'GHP→EHP削減効果計算書（空調）'!$E29*'GHP→EHP削減効果計算書（空調）'!$H29*N$4*0.01</f>
        <v>0</v>
      </c>
      <c r="O25" s="145">
        <f t="shared" si="1"/>
        <v>0</v>
      </c>
      <c r="P25" s="146">
        <f>P$3*'GHP→EHP削減効果計算書（空調）'!$D29*'GHP→EHP削減効果計算書（空調）'!$E29*'GHP→EHP削減効果計算書（空調）'!$N29*P$4*0.01</f>
        <v>0</v>
      </c>
      <c r="Q25" s="146">
        <f>Q$3*'GHP→EHP削減効果計算書（空調）'!$D29*'GHP→EHP削減効果計算書（空調）'!$E29*'GHP→EHP削減効果計算書（空調）'!$N29*Q$4*0.01</f>
        <v>0</v>
      </c>
      <c r="R25" s="146">
        <f>R$3*'GHP→EHP削減効果計算書（空調）'!$D29*'GHP→EHP削減効果計算書（空調）'!$E29*'GHP→EHP削減効果計算書（空調）'!$N29*R$4*0.01</f>
        <v>0</v>
      </c>
      <c r="S25" s="146">
        <f>S$3*'GHP→EHP削減効果計算書（空調）'!$D29*'GHP→EHP削減効果計算書（空調）'!$E29*'GHP→EHP削減効果計算書（空調）'!$N29*S$4*0.01</f>
        <v>0</v>
      </c>
      <c r="T25" s="146">
        <f>T$3*'GHP→EHP削減効果計算書（空調）'!$D29*'GHP→EHP削減効果計算書（空調）'!$E29*'GHP→EHP削減効果計算書（空調）'!$N29*T$4*0.01</f>
        <v>0</v>
      </c>
      <c r="U25" s="146">
        <f>U$3*'GHP→EHP削減効果計算書（空調）'!$D29*'GHP→EHP削減効果計算書（空調）'!$E29*'GHP→EHP削減効果計算書（空調）'!$N29*U$4*0.01</f>
        <v>0</v>
      </c>
      <c r="V25" s="146">
        <f>V$3*'GHP→EHP削減効果計算書（空調）'!$D29*'GHP→EHP削減効果計算書（空調）'!$E29*'GHP→EHP削減効果計算書（空調）'!$N29*V$4*0.01</f>
        <v>0</v>
      </c>
      <c r="W25" s="146">
        <f>W$3*'GHP→EHP削減効果計算書（空調）'!$D29*'GHP→EHP削減効果計算書（空調）'!$E29*'GHP→EHP削減効果計算書（空調）'!$N29*W$4*0.01</f>
        <v>0</v>
      </c>
      <c r="X25" s="146">
        <f>X$3*'GHP→EHP削減効果計算書（空調）'!$D29*'GHP→EHP削減効果計算書（空調）'!$E29*'GHP→EHP削減効果計算書（空調）'!$N29*X$4*0.01</f>
        <v>0</v>
      </c>
      <c r="Y25" s="146">
        <f>Y$3*'GHP→EHP削減効果計算書（空調）'!$D29*'GHP→EHP削減効果計算書（空調）'!$E29*'GHP→EHP削減効果計算書（空調）'!$N29*Y$4*0.01</f>
        <v>0</v>
      </c>
      <c r="Z25" s="146">
        <f>Z$3*'GHP→EHP削減効果計算書（空調）'!$D29*'GHP→EHP削減効果計算書（空調）'!$E29*'GHP→EHP削減効果計算書（空調）'!$N29*Z$4*0.01</f>
        <v>0</v>
      </c>
      <c r="AA25" s="146">
        <f>AA$3*'GHP→EHP削減効果計算書（空調）'!$D29*'GHP→EHP削減効果計算書（空調）'!$E29*'GHP→EHP削減効果計算書（空調）'!$N29*AA$4*0.01</f>
        <v>0</v>
      </c>
      <c r="AB25" s="146">
        <f t="shared" si="2"/>
        <v>0</v>
      </c>
    </row>
  </sheetData>
  <mergeCells count="8">
    <mergeCell ref="A5:A25"/>
    <mergeCell ref="A1:B2"/>
    <mergeCell ref="C1:O1"/>
    <mergeCell ref="P1:AB1"/>
    <mergeCell ref="O2:O4"/>
    <mergeCell ref="AB2:AB4"/>
    <mergeCell ref="A3:B3"/>
    <mergeCell ref="A4:B4"/>
  </mergeCells>
  <phoneticPr fontId="2"/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F02B-C2F0-4129-8C99-E5B424B2486B}">
  <sheetPr codeName="Sheet8">
    <tabColor theme="4" tint="0.79998168889431442"/>
    <pageSetUpPr fitToPage="1"/>
  </sheetPr>
  <dimension ref="A1:AB25"/>
  <sheetViews>
    <sheetView view="pageBreakPreview" zoomScaleNormal="100" zoomScaleSheetLayoutView="100" workbookViewId="0">
      <selection sqref="A1:O4"/>
    </sheetView>
  </sheetViews>
  <sheetFormatPr defaultRowHeight="18.75"/>
  <cols>
    <col min="1" max="1" width="11" bestFit="1" customWidth="1"/>
    <col min="2" max="2" width="9" style="94" bestFit="1" customWidth="1"/>
    <col min="3" max="14" width="7" style="95" customWidth="1"/>
    <col min="15" max="15" width="9" style="95"/>
    <col min="16" max="27" width="7" style="95" customWidth="1"/>
    <col min="28" max="28" width="9" style="97" bestFit="1" customWidth="1"/>
  </cols>
  <sheetData>
    <row r="1" spans="1:28">
      <c r="A1" s="439"/>
      <c r="B1" s="440"/>
      <c r="C1" s="443" t="s">
        <v>59</v>
      </c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 t="s">
        <v>60</v>
      </c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</row>
    <row r="2" spans="1:28">
      <c r="A2" s="441"/>
      <c r="B2" s="442"/>
      <c r="C2" s="143" t="s">
        <v>55</v>
      </c>
      <c r="D2" s="143" t="s">
        <v>44</v>
      </c>
      <c r="E2" s="143" t="s">
        <v>45</v>
      </c>
      <c r="F2" s="143" t="s">
        <v>46</v>
      </c>
      <c r="G2" s="143" t="s">
        <v>47</v>
      </c>
      <c r="H2" s="143" t="s">
        <v>48</v>
      </c>
      <c r="I2" s="143" t="s">
        <v>49</v>
      </c>
      <c r="J2" s="143" t="s">
        <v>50</v>
      </c>
      <c r="K2" s="143" t="s">
        <v>51</v>
      </c>
      <c r="L2" s="143" t="s">
        <v>52</v>
      </c>
      <c r="M2" s="143" t="s">
        <v>53</v>
      </c>
      <c r="N2" s="143" t="s">
        <v>54</v>
      </c>
      <c r="O2" s="444" t="s">
        <v>61</v>
      </c>
      <c r="P2" s="143" t="s">
        <v>55</v>
      </c>
      <c r="Q2" s="143" t="s">
        <v>44</v>
      </c>
      <c r="R2" s="143" t="s">
        <v>45</v>
      </c>
      <c r="S2" s="143" t="s">
        <v>46</v>
      </c>
      <c r="T2" s="143" t="s">
        <v>47</v>
      </c>
      <c r="U2" s="143" t="s">
        <v>48</v>
      </c>
      <c r="V2" s="143" t="s">
        <v>49</v>
      </c>
      <c r="W2" s="143" t="s">
        <v>50</v>
      </c>
      <c r="X2" s="143" t="s">
        <v>51</v>
      </c>
      <c r="Y2" s="143" t="s">
        <v>52</v>
      </c>
      <c r="Z2" s="143" t="s">
        <v>53</v>
      </c>
      <c r="AA2" s="143" t="s">
        <v>54</v>
      </c>
      <c r="AB2" s="446" t="s">
        <v>61</v>
      </c>
    </row>
    <row r="3" spans="1:28">
      <c r="A3" s="448" t="s">
        <v>127</v>
      </c>
      <c r="B3" s="449"/>
      <c r="C3" s="145">
        <f>'年間負荷計算シート (GHP用)'!C3</f>
        <v>20</v>
      </c>
      <c r="D3" s="145">
        <f>'年間負荷計算シート (GHP用)'!D3</f>
        <v>20</v>
      </c>
      <c r="E3" s="145">
        <f>'年間負荷計算シート (GHP用)'!E3</f>
        <v>20</v>
      </c>
      <c r="F3" s="145">
        <f>'年間負荷計算シート (GHP用)'!F3</f>
        <v>20</v>
      </c>
      <c r="G3" s="145">
        <f>'年間負荷計算シート (GHP用)'!G3</f>
        <v>20</v>
      </c>
      <c r="H3" s="145">
        <f>'年間負荷計算シート (GHP用)'!H3</f>
        <v>20</v>
      </c>
      <c r="I3" s="145">
        <f>'年間負荷計算シート (GHP用)'!I3</f>
        <v>20</v>
      </c>
      <c r="J3" s="145">
        <f>'年間負荷計算シート (GHP用)'!J3</f>
        <v>20</v>
      </c>
      <c r="K3" s="145">
        <f>'年間負荷計算シート (GHP用)'!K3</f>
        <v>0</v>
      </c>
      <c r="L3" s="145">
        <f>'年間負荷計算シート (GHP用)'!L3</f>
        <v>0</v>
      </c>
      <c r="M3" s="145">
        <f>'年間負荷計算シート (GHP用)'!M3</f>
        <v>0</v>
      </c>
      <c r="N3" s="145">
        <f>'年間負荷計算シート (GHP用)'!N3</f>
        <v>0</v>
      </c>
      <c r="O3" s="445"/>
      <c r="P3" s="146">
        <f>'年間負荷計算シート (GHP用)'!P3</f>
        <v>20</v>
      </c>
      <c r="Q3" s="146">
        <f>'年間負荷計算シート (GHP用)'!Q3</f>
        <v>20</v>
      </c>
      <c r="R3" s="146">
        <f>'年間負荷計算シート (GHP用)'!R3</f>
        <v>0</v>
      </c>
      <c r="S3" s="146">
        <f>'年間負荷計算シート (GHP用)'!S3</f>
        <v>0</v>
      </c>
      <c r="T3" s="146">
        <f>'年間負荷計算シート (GHP用)'!T3</f>
        <v>0</v>
      </c>
      <c r="U3" s="146">
        <f>'年間負荷計算シート (GHP用)'!U3</f>
        <v>0</v>
      </c>
      <c r="V3" s="146">
        <f>'年間負荷計算シート (GHP用)'!V3</f>
        <v>0</v>
      </c>
      <c r="W3" s="146">
        <f>'年間負荷計算シート (GHP用)'!W3</f>
        <v>20</v>
      </c>
      <c r="X3" s="146">
        <f>'年間負荷計算シート (GHP用)'!X3</f>
        <v>20</v>
      </c>
      <c r="Y3" s="146">
        <f>'年間負荷計算シート (GHP用)'!Y3</f>
        <v>20</v>
      </c>
      <c r="Z3" s="146">
        <f>'年間負荷計算シート (GHP用)'!Z3</f>
        <v>20</v>
      </c>
      <c r="AA3" s="146">
        <f>'年間負荷計算シート (GHP用)'!AA3</f>
        <v>20</v>
      </c>
      <c r="AB3" s="447"/>
    </row>
    <row r="4" spans="1:28">
      <c r="A4" s="448" t="s">
        <v>126</v>
      </c>
      <c r="B4" s="449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45"/>
      <c r="P4" s="141">
        <v>15.1</v>
      </c>
      <c r="Q4" s="141">
        <v>8.1999999999999993</v>
      </c>
      <c r="R4" s="141">
        <v>0</v>
      </c>
      <c r="S4" s="141">
        <v>0</v>
      </c>
      <c r="T4" s="141">
        <v>0</v>
      </c>
      <c r="U4" s="141">
        <v>0</v>
      </c>
      <c r="V4" s="141">
        <v>0</v>
      </c>
      <c r="W4" s="141">
        <v>20.3</v>
      </c>
      <c r="X4" s="141">
        <v>32.799999999999997</v>
      </c>
      <c r="Y4" s="141">
        <v>45.8</v>
      </c>
      <c r="Z4" s="141">
        <v>46.3</v>
      </c>
      <c r="AA4" s="141">
        <v>25.4</v>
      </c>
      <c r="AB4" s="447"/>
    </row>
    <row r="5" spans="1:28">
      <c r="A5" s="436" t="s">
        <v>133</v>
      </c>
      <c r="B5" s="142" t="str">
        <f>'GHP→EHP削減効果計算書（空調）'!B9</f>
        <v>会議室A</v>
      </c>
      <c r="C5" s="145">
        <f>C$3*'GHP→EHP削減効果計算書（空調）'!$X9*'GHP→EHP削減効果計算書（空調）'!$Y9*'GHP→EHP削減効果計算書（空調）'!$Z9*C$4*0.01</f>
        <v>917.50400000000013</v>
      </c>
      <c r="D5" s="145">
        <f>D$3*'GHP→EHP削減効果計算書（空調）'!$X9*'GHP→EHP削減効果計算書（空調）'!$Y9*'GHP→EHP削減効果計算書（空調）'!$Z9*D$4*0.01</f>
        <v>1641.4719999999998</v>
      </c>
      <c r="E5" s="145">
        <f>E$3*'GHP→EHP削減効果計算書（空調）'!$X9*'GHP→EHP削減効果計算書（空調）'!$Y9*'GHP→EHP削減効果計算書（空調）'!$Z9*E$4*0.01</f>
        <v>2458.6239999999998</v>
      </c>
      <c r="F5" s="145">
        <f>F$3*'GHP→EHP削減効果計算書（空調）'!$X9*'GHP→EHP削減効果計算書（空調）'!$Y9*'GHP→EHP削減効果計算書（空調）'!$Z9*F$4*0.01</f>
        <v>4300.8</v>
      </c>
      <c r="G5" s="145">
        <f>G$3*'GHP→EHP削減効果計算書（空調）'!$X9*'GHP→EHP削減効果計算書（空調）'!$Y9*'GHP→EHP削減効果計算書（空調）'!$Z9*G$4*0.01</f>
        <v>4730.88</v>
      </c>
      <c r="H5" s="145">
        <f>H$3*'GHP→EHP削減効果計算書（空調）'!$X9*'GHP→EHP削減効果計算書（空調）'!$Y9*'GHP→EHP削減効果計算書（空調）'!$Z9*H$4*0.01</f>
        <v>3311.6160000000004</v>
      </c>
      <c r="I5" s="145">
        <f>I$3*'GHP→EHP削減効果計算書（空調）'!$X9*'GHP→EHP削減効果計算書（空調）'!$Y9*'GHP→EHP削減効果計算書（空調）'!$Z9*I$4*0.01</f>
        <v>1533.9519999999998</v>
      </c>
      <c r="J5" s="145">
        <f>J$3*'GHP→EHP削減効果計算書（空調）'!$X9*'GHP→EHP削減効果計算書（空調）'!$Y9*'GHP→EHP削減効果計算書（空調）'!$Z9*J$4*0.01</f>
        <v>659.4559999999999</v>
      </c>
      <c r="K5" s="145">
        <f>K$3*'GHP→EHP削減効果計算書（空調）'!$X9*'GHP→EHP削減効果計算書（空調）'!$Y9*'GHP→EHP削減効果計算書（空調）'!$Z9*K$4*0.01</f>
        <v>0</v>
      </c>
      <c r="L5" s="145">
        <f>L$3*'GHP→EHP削減効果計算書（空調）'!$X9*'GHP→EHP削減効果計算書（空調）'!$Y9*'GHP→EHP削減効果計算書（空調）'!$Z9*L$4*0.01</f>
        <v>0</v>
      </c>
      <c r="M5" s="145">
        <f>M$3*'GHP→EHP削減効果計算書（空調）'!$X9*'GHP→EHP削減効果計算書（空調）'!$Y9*'GHP→EHP削減効果計算書（空調）'!$Z9*M$4*0.01</f>
        <v>0</v>
      </c>
      <c r="N5" s="145">
        <f>N$3*'GHP→EHP削減効果計算書（空調）'!$X9*'GHP→EHP削減効果計算書（空調）'!$Y9*'GHP→EHP削減効果計算書（空調）'!$Z9*N$4*0.01</f>
        <v>0</v>
      </c>
      <c r="O5" s="145">
        <f>SUM(C5:N5)</f>
        <v>19554.304</v>
      </c>
      <c r="P5" s="146">
        <f>P$3*'GHP→EHP削減効果計算書（空調）'!$D9*'GHP→EHP削減効果計算書（空調）'!$E9*'GHP→EHP削減効果計算書（空調）'!$L9*P$4*0.01</f>
        <v>1208</v>
      </c>
      <c r="Q5" s="146">
        <f>Q$3*'GHP→EHP削減効果計算書（空調）'!$D9*'GHP→EHP削減効果計算書（空調）'!$E9*'GHP→EHP削減効果計算書（空調）'!$L9*Q$4*0.01</f>
        <v>656</v>
      </c>
      <c r="R5" s="146">
        <f>R$3*'GHP→EHP削減効果計算書（空調）'!$D9*'GHP→EHP削減効果計算書（空調）'!$E9*'GHP→EHP削減効果計算書（空調）'!$L9*R$4*0.01</f>
        <v>0</v>
      </c>
      <c r="S5" s="146">
        <f>S$3*'GHP→EHP削減効果計算書（空調）'!$D9*'GHP→EHP削減効果計算書（空調）'!$E9*'GHP→EHP削減効果計算書（空調）'!$L9*S$4*0.01</f>
        <v>0</v>
      </c>
      <c r="T5" s="146">
        <f>T$3*'GHP→EHP削減効果計算書（空調）'!$D9*'GHP→EHP削減効果計算書（空調）'!$E9*'GHP→EHP削減効果計算書（空調）'!$L9*T$4*0.01</f>
        <v>0</v>
      </c>
      <c r="U5" s="146">
        <f>U$3*'GHP→EHP削減効果計算書（空調）'!$D9*'GHP→EHP削減効果計算書（空調）'!$E9*'GHP→EHP削減効果計算書（空調）'!$L9*U$4*0.01</f>
        <v>0</v>
      </c>
      <c r="V5" s="146">
        <f>V$3*'GHP→EHP削減効果計算書（空調）'!$D9*'GHP→EHP削減効果計算書（空調）'!$E9*'GHP→EHP削減効果計算書（空調）'!$L9*V$4*0.01</f>
        <v>0</v>
      </c>
      <c r="W5" s="146">
        <f>W$3*'GHP→EHP削減効果計算書（空調）'!$D9*'GHP→EHP削減効果計算書（空調）'!$E9*'GHP→EHP削減効果計算書（空調）'!$L9*W$4*0.01</f>
        <v>1624</v>
      </c>
      <c r="X5" s="146">
        <f>X$3*'GHP→EHP削減効果計算書（空調）'!$D9*'GHP→EHP削減効果計算書（空調）'!$E9*'GHP→EHP削減効果計算書（空調）'!$L9*X$4*0.01</f>
        <v>2624</v>
      </c>
      <c r="Y5" s="146">
        <f>Y$3*'GHP→EHP削減効果計算書（空調）'!$D9*'GHP→EHP削減効果計算書（空調）'!$E9*'GHP→EHP削減効果計算書（空調）'!$L9*Y$4*0.01</f>
        <v>3664</v>
      </c>
      <c r="Z5" s="146">
        <f>Z$3*'GHP→EHP削減効果計算書（空調）'!$D9*'GHP→EHP削減効果計算書（空調）'!$E9*'GHP→EHP削減効果計算書（空調）'!$L9*Z$4*0.01</f>
        <v>3704</v>
      </c>
      <c r="AA5" s="146">
        <f>AA$3*'GHP→EHP削減効果計算書（空調）'!$D9*'GHP→EHP削減効果計算書（空調）'!$E9*'GHP→EHP削減効果計算書（空調）'!$L9*AA$4*0.01</f>
        <v>2032</v>
      </c>
      <c r="AB5" s="146">
        <f>SUM(P5:AA5)</f>
        <v>15512</v>
      </c>
    </row>
    <row r="6" spans="1:28" ht="18.75" customHeight="1">
      <c r="A6" s="437"/>
      <c r="B6" s="142">
        <f>'GHP→EHP削減効果計算書（空調）'!B10</f>
        <v>0</v>
      </c>
      <c r="C6" s="145">
        <f>C$3*'GHP→EHP削減効果計算書（空調）'!$X10*'GHP→EHP削減効果計算書（空調）'!$Y10*'GHP→EHP削減効果計算書（空調）'!$Z10*C$4*0.01</f>
        <v>0</v>
      </c>
      <c r="D6" s="145">
        <f>D$3*'GHP→EHP削減効果計算書（空調）'!$X10*'GHP→EHP削減効果計算書（空調）'!$Y10*'GHP→EHP削減効果計算書（空調）'!$Z10*D$4*0.01</f>
        <v>0</v>
      </c>
      <c r="E6" s="145">
        <f>E$3*'GHP→EHP削減効果計算書（空調）'!$X10*'GHP→EHP削減効果計算書（空調）'!$Y10*'GHP→EHP削減効果計算書（空調）'!$Z10*E$4*0.01</f>
        <v>0</v>
      </c>
      <c r="F6" s="145">
        <f>F$3*'GHP→EHP削減効果計算書（空調）'!$X10*'GHP→EHP削減効果計算書（空調）'!$Y10*'GHP→EHP削減効果計算書（空調）'!$Z10*F$4*0.01</f>
        <v>0</v>
      </c>
      <c r="G6" s="145">
        <f>G$3*'GHP→EHP削減効果計算書（空調）'!$X10*'GHP→EHP削減効果計算書（空調）'!$Y10*'GHP→EHP削減効果計算書（空調）'!$Z10*G$4*0.01</f>
        <v>0</v>
      </c>
      <c r="H6" s="145">
        <f>H$3*'GHP→EHP削減効果計算書（空調）'!$X10*'GHP→EHP削減効果計算書（空調）'!$Y10*'GHP→EHP削減効果計算書（空調）'!$Z10*H$4*0.01</f>
        <v>0</v>
      </c>
      <c r="I6" s="145">
        <f>I$3*'GHP→EHP削減効果計算書（空調）'!$X10*'GHP→EHP削減効果計算書（空調）'!$Y10*'GHP→EHP削減効果計算書（空調）'!$Z10*I$4*0.01</f>
        <v>0</v>
      </c>
      <c r="J6" s="145">
        <f>J$3*'GHP→EHP削減効果計算書（空調）'!$X10*'GHP→EHP削減効果計算書（空調）'!$Y10*'GHP→EHP削減効果計算書（空調）'!$Z10*J$4*0.01</f>
        <v>0</v>
      </c>
      <c r="K6" s="145">
        <f>K$3*'GHP→EHP削減効果計算書（空調）'!$X10*'GHP→EHP削減効果計算書（空調）'!$Y10*'GHP→EHP削減効果計算書（空調）'!$Z10*K$4*0.01</f>
        <v>0</v>
      </c>
      <c r="L6" s="145">
        <f>L$3*'GHP→EHP削減効果計算書（空調）'!$X10*'GHP→EHP削減効果計算書（空調）'!$Y10*'GHP→EHP削減効果計算書（空調）'!$Z10*L$4*0.01</f>
        <v>0</v>
      </c>
      <c r="M6" s="145">
        <f>M$3*'GHP→EHP削減効果計算書（空調）'!$X10*'GHP→EHP削減効果計算書（空調）'!$Y10*'GHP→EHP削減効果計算書（空調）'!$Z10*M$4*0.01</f>
        <v>0</v>
      </c>
      <c r="N6" s="145">
        <f>N$3*'GHP→EHP削減効果計算書（空調）'!$X10*'GHP→EHP削減効果計算書（空調）'!$Y10*'GHP→EHP削減効果計算書（空調）'!$Z10*N$4*0.01</f>
        <v>0</v>
      </c>
      <c r="O6" s="145">
        <f>SUM(C6:N6)</f>
        <v>0</v>
      </c>
      <c r="P6" s="146">
        <f>P$3*'GHP→EHP削減効果計算書（空調）'!$X10*'GHP→EHP削減効果計算書（空調）'!$Y10*'GHP→EHP削減効果計算書（空調）'!$Z10*P$4*0.01</f>
        <v>0</v>
      </c>
      <c r="Q6" s="146">
        <f>Q$3*'GHP→EHP削減効果計算書（空調）'!$X10*'GHP→EHP削減効果計算書（空調）'!$Y10*'GHP→EHP削減効果計算書（空調）'!$Z10*Q$4*0.01</f>
        <v>0</v>
      </c>
      <c r="R6" s="146">
        <f>R$3*'GHP→EHP削減効果計算書（空調）'!$X10*'GHP→EHP削減効果計算書（空調）'!$Y10*'GHP→EHP削減効果計算書（空調）'!$Z10*R$4*0.01</f>
        <v>0</v>
      </c>
      <c r="S6" s="146">
        <f>S$3*'GHP→EHP削減効果計算書（空調）'!$X10*'GHP→EHP削減効果計算書（空調）'!$Y10*'GHP→EHP削減効果計算書（空調）'!$Z10*S$4*0.01</f>
        <v>0</v>
      </c>
      <c r="T6" s="146">
        <f>T$3*'GHP→EHP削減効果計算書（空調）'!$X10*'GHP→EHP削減効果計算書（空調）'!$Y10*'GHP→EHP削減効果計算書（空調）'!$Z10*T$4*0.01</f>
        <v>0</v>
      </c>
      <c r="U6" s="146">
        <f>U$3*'GHP→EHP削減効果計算書（空調）'!$X10*'GHP→EHP削減効果計算書（空調）'!$Y10*'GHP→EHP削減効果計算書（空調）'!$Z10*U$4*0.01</f>
        <v>0</v>
      </c>
      <c r="V6" s="146">
        <f>V$3*'GHP→EHP削減効果計算書（空調）'!$X10*'GHP→EHP削減効果計算書（空調）'!$Y10*'GHP→EHP削減効果計算書（空調）'!$Z10*V$4*0.01</f>
        <v>0</v>
      </c>
      <c r="W6" s="146">
        <f>W$3*'GHP→EHP削減効果計算書（空調）'!$X10*'GHP→EHP削減効果計算書（空調）'!$Y10*'GHP→EHP削減効果計算書（空調）'!$Z10*W$4*0.01</f>
        <v>0</v>
      </c>
      <c r="X6" s="146">
        <f>X$3*'GHP→EHP削減効果計算書（空調）'!$X10*'GHP→EHP削減効果計算書（空調）'!$Y10*'GHP→EHP削減効果計算書（空調）'!$Z10*X$4*0.01</f>
        <v>0</v>
      </c>
      <c r="Y6" s="146">
        <f>Y$3*'GHP→EHP削減効果計算書（空調）'!$X10*'GHP→EHP削減効果計算書（空調）'!$Y10*'GHP→EHP削減効果計算書（空調）'!$Z10*Y$4*0.01</f>
        <v>0</v>
      </c>
      <c r="Z6" s="146">
        <f>Z$3*'GHP→EHP削減効果計算書（空調）'!$X10*'GHP→EHP削減効果計算書（空調）'!$Y10*'GHP→EHP削減効果計算書（空調）'!$Z10*Z$4*0.01</f>
        <v>0</v>
      </c>
      <c r="AA6" s="146">
        <f>AA$3*'GHP→EHP削減効果計算書（空調）'!$X10*'GHP→EHP削減効果計算書（空調）'!$Y10*'GHP→EHP削減効果計算書（空調）'!$Z10*AA$4*0.01</f>
        <v>0</v>
      </c>
      <c r="AB6" s="146">
        <f>SUM(P6:AA6)</f>
        <v>0</v>
      </c>
    </row>
    <row r="7" spans="1:28">
      <c r="A7" s="437"/>
      <c r="B7" s="142">
        <f>'GHP→EHP削減効果計算書（空調）'!B11</f>
        <v>0</v>
      </c>
      <c r="C7" s="145">
        <f>C$3*'GHP→EHP削減効果計算書（空調）'!$X11*'GHP→EHP削減効果計算書（空調）'!$Y11*'GHP→EHP削減効果計算書（空調）'!$Z11*C$4*0.01</f>
        <v>0</v>
      </c>
      <c r="D7" s="145">
        <f>D$3*'GHP→EHP削減効果計算書（空調）'!$X11*'GHP→EHP削減効果計算書（空調）'!$Y11*'GHP→EHP削減効果計算書（空調）'!$Z11*D$4*0.01</f>
        <v>0</v>
      </c>
      <c r="E7" s="145">
        <f>E$3*'GHP→EHP削減効果計算書（空調）'!$X11*'GHP→EHP削減効果計算書（空調）'!$Y11*'GHP→EHP削減効果計算書（空調）'!$Z11*E$4*0.01</f>
        <v>0</v>
      </c>
      <c r="F7" s="145">
        <f>F$3*'GHP→EHP削減効果計算書（空調）'!$X11*'GHP→EHP削減効果計算書（空調）'!$Y11*'GHP→EHP削減効果計算書（空調）'!$Z11*F$4*0.01</f>
        <v>0</v>
      </c>
      <c r="G7" s="145">
        <f>G$3*'GHP→EHP削減効果計算書（空調）'!$X11*'GHP→EHP削減効果計算書（空調）'!$Y11*'GHP→EHP削減効果計算書（空調）'!$Z11*G$4*0.01</f>
        <v>0</v>
      </c>
      <c r="H7" s="145">
        <f>H$3*'GHP→EHP削減効果計算書（空調）'!$X11*'GHP→EHP削減効果計算書（空調）'!$Y11*'GHP→EHP削減効果計算書（空調）'!$Z11*H$4*0.01</f>
        <v>0</v>
      </c>
      <c r="I7" s="145">
        <f>I$3*'GHP→EHP削減効果計算書（空調）'!$X11*'GHP→EHP削減効果計算書（空調）'!$Y11*'GHP→EHP削減効果計算書（空調）'!$Z11*I$4*0.01</f>
        <v>0</v>
      </c>
      <c r="J7" s="145">
        <f>J$3*'GHP→EHP削減効果計算書（空調）'!$X11*'GHP→EHP削減効果計算書（空調）'!$Y11*'GHP→EHP削減効果計算書（空調）'!$Z11*J$4*0.01</f>
        <v>0</v>
      </c>
      <c r="K7" s="145">
        <f>K$3*'GHP→EHP削減効果計算書（空調）'!$X11*'GHP→EHP削減効果計算書（空調）'!$Y11*'GHP→EHP削減効果計算書（空調）'!$Z11*K$4*0.01</f>
        <v>0</v>
      </c>
      <c r="L7" s="145">
        <f>L$3*'GHP→EHP削減効果計算書（空調）'!$X11*'GHP→EHP削減効果計算書（空調）'!$Y11*'GHP→EHP削減効果計算書（空調）'!$Z11*L$4*0.01</f>
        <v>0</v>
      </c>
      <c r="M7" s="145">
        <f>M$3*'GHP→EHP削減効果計算書（空調）'!$X11*'GHP→EHP削減効果計算書（空調）'!$Y11*'GHP→EHP削減効果計算書（空調）'!$Z11*M$4*0.01</f>
        <v>0</v>
      </c>
      <c r="N7" s="145">
        <f>N$3*'GHP→EHP削減効果計算書（空調）'!$X11*'GHP→EHP削減効果計算書（空調）'!$Y11*'GHP→EHP削減効果計算書（空調）'!$Z11*N$4*0.01</f>
        <v>0</v>
      </c>
      <c r="O7" s="145">
        <f>SUM(C7:N7)</f>
        <v>0</v>
      </c>
      <c r="P7" s="146">
        <f>P$3*'GHP→EHP削減効果計算書（空調）'!$X11*'GHP→EHP削減効果計算書（空調）'!$Y11*'GHP→EHP削減効果計算書（空調）'!$Z11*P$4*0.01</f>
        <v>0</v>
      </c>
      <c r="Q7" s="146">
        <f>Q$3*'GHP→EHP削減効果計算書（空調）'!$X11*'GHP→EHP削減効果計算書（空調）'!$Y11*'GHP→EHP削減効果計算書（空調）'!$Z11*Q$4*0.01</f>
        <v>0</v>
      </c>
      <c r="R7" s="146">
        <f>R$3*'GHP→EHP削減効果計算書（空調）'!$X11*'GHP→EHP削減効果計算書（空調）'!$Y11*'GHP→EHP削減効果計算書（空調）'!$Z11*R$4*0.01</f>
        <v>0</v>
      </c>
      <c r="S7" s="146">
        <f>S$3*'GHP→EHP削減効果計算書（空調）'!$X11*'GHP→EHP削減効果計算書（空調）'!$Y11*'GHP→EHP削減効果計算書（空調）'!$Z11*S$4*0.01</f>
        <v>0</v>
      </c>
      <c r="T7" s="146">
        <f>T$3*'GHP→EHP削減効果計算書（空調）'!$X11*'GHP→EHP削減効果計算書（空調）'!$Y11*'GHP→EHP削減効果計算書（空調）'!$Z11*T$4*0.01</f>
        <v>0</v>
      </c>
      <c r="U7" s="146">
        <f>U$3*'GHP→EHP削減効果計算書（空調）'!$X11*'GHP→EHP削減効果計算書（空調）'!$Y11*'GHP→EHP削減効果計算書（空調）'!$Z11*U$4*0.01</f>
        <v>0</v>
      </c>
      <c r="V7" s="146">
        <f>V$3*'GHP→EHP削減効果計算書（空調）'!$X11*'GHP→EHP削減効果計算書（空調）'!$Y11*'GHP→EHP削減効果計算書（空調）'!$Z11*V$4*0.01</f>
        <v>0</v>
      </c>
      <c r="W7" s="146">
        <f>W$3*'GHP→EHP削減効果計算書（空調）'!$X11*'GHP→EHP削減効果計算書（空調）'!$Y11*'GHP→EHP削減効果計算書（空調）'!$Z11*W$4*0.01</f>
        <v>0</v>
      </c>
      <c r="X7" s="146">
        <f>X$3*'GHP→EHP削減効果計算書（空調）'!$X11*'GHP→EHP削減効果計算書（空調）'!$Y11*'GHP→EHP削減効果計算書（空調）'!$Z11*X$4*0.01</f>
        <v>0</v>
      </c>
      <c r="Y7" s="146">
        <f>Y$3*'GHP→EHP削減効果計算書（空調）'!$X11*'GHP→EHP削減効果計算書（空調）'!$Y11*'GHP→EHP削減効果計算書（空調）'!$Z11*Y$4*0.01</f>
        <v>0</v>
      </c>
      <c r="Z7" s="146">
        <f>Z$3*'GHP→EHP削減効果計算書（空調）'!$X11*'GHP→EHP削減効果計算書（空調）'!$Y11*'GHP→EHP削減効果計算書（空調）'!$Z11*Z$4*0.01</f>
        <v>0</v>
      </c>
      <c r="AA7" s="146">
        <f>AA$3*'GHP→EHP削減効果計算書（空調）'!$X11*'GHP→EHP削減効果計算書（空調）'!$Y11*'GHP→EHP削減効果計算書（空調）'!$Z11*AA$4*0.01</f>
        <v>0</v>
      </c>
      <c r="AB7" s="146">
        <f>SUM(P7:AA7)</f>
        <v>0</v>
      </c>
    </row>
    <row r="8" spans="1:28">
      <c r="A8" s="437"/>
      <c r="B8" s="142">
        <f>'GHP→EHP削減効果計算書（空調）'!B12</f>
        <v>0</v>
      </c>
      <c r="C8" s="145">
        <f>C$3*'GHP→EHP削減効果計算書（空調）'!$X12*'GHP→EHP削減効果計算書（空調）'!$Y12*'GHP→EHP削減効果計算書（空調）'!$Z12*C$4*0.01</f>
        <v>0</v>
      </c>
      <c r="D8" s="145">
        <f>D$3*'GHP→EHP削減効果計算書（空調）'!$X12*'GHP→EHP削減効果計算書（空調）'!$Y12*'GHP→EHP削減効果計算書（空調）'!$Z12*D$4*0.01</f>
        <v>0</v>
      </c>
      <c r="E8" s="145">
        <f>E$3*'GHP→EHP削減効果計算書（空調）'!$X12*'GHP→EHP削減効果計算書（空調）'!$Y12*'GHP→EHP削減効果計算書（空調）'!$Z12*E$4*0.01</f>
        <v>0</v>
      </c>
      <c r="F8" s="145">
        <f>F$3*'GHP→EHP削減効果計算書（空調）'!$X12*'GHP→EHP削減効果計算書（空調）'!$Y12*'GHP→EHP削減効果計算書（空調）'!$Z12*F$4*0.01</f>
        <v>0</v>
      </c>
      <c r="G8" s="145">
        <f>G$3*'GHP→EHP削減効果計算書（空調）'!$X12*'GHP→EHP削減効果計算書（空調）'!$Y12*'GHP→EHP削減効果計算書（空調）'!$Z12*G$4*0.01</f>
        <v>0</v>
      </c>
      <c r="H8" s="145">
        <f>H$3*'GHP→EHP削減効果計算書（空調）'!$X12*'GHP→EHP削減効果計算書（空調）'!$Y12*'GHP→EHP削減効果計算書（空調）'!$Z12*H$4*0.01</f>
        <v>0</v>
      </c>
      <c r="I8" s="145">
        <f>I$3*'GHP→EHP削減効果計算書（空調）'!$X12*'GHP→EHP削減効果計算書（空調）'!$Y12*'GHP→EHP削減効果計算書（空調）'!$Z12*I$4*0.01</f>
        <v>0</v>
      </c>
      <c r="J8" s="145">
        <f>J$3*'GHP→EHP削減効果計算書（空調）'!$X12*'GHP→EHP削減効果計算書（空調）'!$Y12*'GHP→EHP削減効果計算書（空調）'!$Z12*J$4*0.01</f>
        <v>0</v>
      </c>
      <c r="K8" s="145">
        <f>K$3*'GHP→EHP削減効果計算書（空調）'!$X12*'GHP→EHP削減効果計算書（空調）'!$Y12*'GHP→EHP削減効果計算書（空調）'!$Z12*K$4*0.01</f>
        <v>0</v>
      </c>
      <c r="L8" s="145">
        <f>L$3*'GHP→EHP削減効果計算書（空調）'!$X12*'GHP→EHP削減効果計算書（空調）'!$Y12*'GHP→EHP削減効果計算書（空調）'!$Z12*L$4*0.01</f>
        <v>0</v>
      </c>
      <c r="M8" s="145">
        <f>M$3*'GHP→EHP削減効果計算書（空調）'!$X12*'GHP→EHP削減効果計算書（空調）'!$Y12*'GHP→EHP削減効果計算書（空調）'!$Z12*M$4*0.01</f>
        <v>0</v>
      </c>
      <c r="N8" s="145">
        <f>N$3*'GHP→EHP削減効果計算書（空調）'!$X12*'GHP→EHP削減効果計算書（空調）'!$Y12*'GHP→EHP削減効果計算書（空調）'!$Z12*N$4*0.01</f>
        <v>0</v>
      </c>
      <c r="O8" s="145">
        <f t="shared" ref="O8:O22" si="0">SUM(C8:N8)</f>
        <v>0</v>
      </c>
      <c r="P8" s="146">
        <f>P$3*'GHP→EHP削減効果計算書（空調）'!$X12*'GHP→EHP削減効果計算書（空調）'!$Y12*'GHP→EHP削減効果計算書（空調）'!$Z12*P$4*0.01</f>
        <v>0</v>
      </c>
      <c r="Q8" s="146">
        <f>Q$3*'GHP→EHP削減効果計算書（空調）'!$X12*'GHP→EHP削減効果計算書（空調）'!$Y12*'GHP→EHP削減効果計算書（空調）'!$Z12*Q$4*0.01</f>
        <v>0</v>
      </c>
      <c r="R8" s="146">
        <f>R$3*'GHP→EHP削減効果計算書（空調）'!$X12*'GHP→EHP削減効果計算書（空調）'!$Y12*'GHP→EHP削減効果計算書（空調）'!$Z12*R$4*0.01</f>
        <v>0</v>
      </c>
      <c r="S8" s="146">
        <f>S$3*'GHP→EHP削減効果計算書（空調）'!$X12*'GHP→EHP削減効果計算書（空調）'!$Y12*'GHP→EHP削減効果計算書（空調）'!$Z12*S$4*0.01</f>
        <v>0</v>
      </c>
      <c r="T8" s="146">
        <f>T$3*'GHP→EHP削減効果計算書（空調）'!$X12*'GHP→EHP削減効果計算書（空調）'!$Y12*'GHP→EHP削減効果計算書（空調）'!$Z12*T$4*0.01</f>
        <v>0</v>
      </c>
      <c r="U8" s="146">
        <f>U$3*'GHP→EHP削減効果計算書（空調）'!$X12*'GHP→EHP削減効果計算書（空調）'!$Y12*'GHP→EHP削減効果計算書（空調）'!$Z12*U$4*0.01</f>
        <v>0</v>
      </c>
      <c r="V8" s="146">
        <f>V$3*'GHP→EHP削減効果計算書（空調）'!$X12*'GHP→EHP削減効果計算書（空調）'!$Y12*'GHP→EHP削減効果計算書（空調）'!$Z12*V$4*0.01</f>
        <v>0</v>
      </c>
      <c r="W8" s="146">
        <f>W$3*'GHP→EHP削減効果計算書（空調）'!$X12*'GHP→EHP削減効果計算書（空調）'!$Y12*'GHP→EHP削減効果計算書（空調）'!$Z12*W$4*0.01</f>
        <v>0</v>
      </c>
      <c r="X8" s="146">
        <f>X$3*'GHP→EHP削減効果計算書（空調）'!$X12*'GHP→EHP削減効果計算書（空調）'!$Y12*'GHP→EHP削減効果計算書（空調）'!$Z12*X$4*0.01</f>
        <v>0</v>
      </c>
      <c r="Y8" s="146">
        <f>Y$3*'GHP→EHP削減効果計算書（空調）'!$X12*'GHP→EHP削減効果計算書（空調）'!$Y12*'GHP→EHP削減効果計算書（空調）'!$Z12*Y$4*0.01</f>
        <v>0</v>
      </c>
      <c r="Z8" s="146">
        <f>Z$3*'GHP→EHP削減効果計算書（空調）'!$X12*'GHP→EHP削減効果計算書（空調）'!$Y12*'GHP→EHP削減効果計算書（空調）'!$Z12*Z$4*0.01</f>
        <v>0</v>
      </c>
      <c r="AA8" s="146">
        <f>AA$3*'GHP→EHP削減効果計算書（空調）'!$X12*'GHP→EHP削減効果計算書（空調）'!$Y12*'GHP→EHP削減効果計算書（空調）'!$Z12*AA$4*0.01</f>
        <v>0</v>
      </c>
      <c r="AB8" s="146">
        <f t="shared" ref="AB8:AB22" si="1">SUM(P8:AA8)</f>
        <v>0</v>
      </c>
    </row>
    <row r="9" spans="1:28">
      <c r="A9" s="437"/>
      <c r="B9" s="142">
        <f>'GHP→EHP削減効果計算書（空調）'!B13</f>
        <v>0</v>
      </c>
      <c r="C9" s="145">
        <f>C$3*'GHP→EHP削減効果計算書（空調）'!$X13*'GHP→EHP削減効果計算書（空調）'!$Y13*'GHP→EHP削減効果計算書（空調）'!$Z13*C$4*0.01</f>
        <v>0</v>
      </c>
      <c r="D9" s="145">
        <f>D$3*'GHP→EHP削減効果計算書（空調）'!$X13*'GHP→EHP削減効果計算書（空調）'!$Y13*'GHP→EHP削減効果計算書（空調）'!$Z13*D$4*0.01</f>
        <v>0</v>
      </c>
      <c r="E9" s="145">
        <f>E$3*'GHP→EHP削減効果計算書（空調）'!$X13*'GHP→EHP削減効果計算書（空調）'!$Y13*'GHP→EHP削減効果計算書（空調）'!$Z13*E$4*0.01</f>
        <v>0</v>
      </c>
      <c r="F9" s="145">
        <f>F$3*'GHP→EHP削減効果計算書（空調）'!$X13*'GHP→EHP削減効果計算書（空調）'!$Y13*'GHP→EHP削減効果計算書（空調）'!$Z13*F$4*0.01</f>
        <v>0</v>
      </c>
      <c r="G9" s="145">
        <f>G$3*'GHP→EHP削減効果計算書（空調）'!$X13*'GHP→EHP削減効果計算書（空調）'!$Y13*'GHP→EHP削減効果計算書（空調）'!$Z13*G$4*0.01</f>
        <v>0</v>
      </c>
      <c r="H9" s="145">
        <f>H$3*'GHP→EHP削減効果計算書（空調）'!$X13*'GHP→EHP削減効果計算書（空調）'!$Y13*'GHP→EHP削減効果計算書（空調）'!$Z13*H$4*0.01</f>
        <v>0</v>
      </c>
      <c r="I9" s="145">
        <f>I$3*'GHP→EHP削減効果計算書（空調）'!$X13*'GHP→EHP削減効果計算書（空調）'!$Y13*'GHP→EHP削減効果計算書（空調）'!$Z13*I$4*0.01</f>
        <v>0</v>
      </c>
      <c r="J9" s="145">
        <f>J$3*'GHP→EHP削減効果計算書（空調）'!$X13*'GHP→EHP削減効果計算書（空調）'!$Y13*'GHP→EHP削減効果計算書（空調）'!$Z13*J$4*0.01</f>
        <v>0</v>
      </c>
      <c r="K9" s="145">
        <f>K$3*'GHP→EHP削減効果計算書（空調）'!$X13*'GHP→EHP削減効果計算書（空調）'!$Y13*'GHP→EHP削減効果計算書（空調）'!$Z13*K$4*0.01</f>
        <v>0</v>
      </c>
      <c r="L9" s="145">
        <f>L$3*'GHP→EHP削減効果計算書（空調）'!$X13*'GHP→EHP削減効果計算書（空調）'!$Y13*'GHP→EHP削減効果計算書（空調）'!$Z13*L$4*0.01</f>
        <v>0</v>
      </c>
      <c r="M9" s="145">
        <f>M$3*'GHP→EHP削減効果計算書（空調）'!$X13*'GHP→EHP削減効果計算書（空調）'!$Y13*'GHP→EHP削減効果計算書（空調）'!$Z13*M$4*0.01</f>
        <v>0</v>
      </c>
      <c r="N9" s="145">
        <f>N$3*'GHP→EHP削減効果計算書（空調）'!$X13*'GHP→EHP削減効果計算書（空調）'!$Y13*'GHP→EHP削減効果計算書（空調）'!$Z13*N$4*0.01</f>
        <v>0</v>
      </c>
      <c r="O9" s="145">
        <f t="shared" si="0"/>
        <v>0</v>
      </c>
      <c r="P9" s="146">
        <f>P$3*'GHP→EHP削減効果計算書（空調）'!$X13*'GHP→EHP削減効果計算書（空調）'!$Y13*'GHP→EHP削減効果計算書（空調）'!$Z13*P$4*0.01</f>
        <v>0</v>
      </c>
      <c r="Q9" s="146">
        <f>Q$3*'GHP→EHP削減効果計算書（空調）'!$X13*'GHP→EHP削減効果計算書（空調）'!$Y13*'GHP→EHP削減効果計算書（空調）'!$Z13*Q$4*0.01</f>
        <v>0</v>
      </c>
      <c r="R9" s="146">
        <f>R$3*'GHP→EHP削減効果計算書（空調）'!$X13*'GHP→EHP削減効果計算書（空調）'!$Y13*'GHP→EHP削減効果計算書（空調）'!$Z13*R$4*0.01</f>
        <v>0</v>
      </c>
      <c r="S9" s="146">
        <f>S$3*'GHP→EHP削減効果計算書（空調）'!$X13*'GHP→EHP削減効果計算書（空調）'!$Y13*'GHP→EHP削減効果計算書（空調）'!$Z13*S$4*0.01</f>
        <v>0</v>
      </c>
      <c r="T9" s="146">
        <f>T$3*'GHP→EHP削減効果計算書（空調）'!$X13*'GHP→EHP削減効果計算書（空調）'!$Y13*'GHP→EHP削減効果計算書（空調）'!$Z13*T$4*0.01</f>
        <v>0</v>
      </c>
      <c r="U9" s="146">
        <f>U$3*'GHP→EHP削減効果計算書（空調）'!$X13*'GHP→EHP削減効果計算書（空調）'!$Y13*'GHP→EHP削減効果計算書（空調）'!$Z13*U$4*0.01</f>
        <v>0</v>
      </c>
      <c r="V9" s="146">
        <f>V$3*'GHP→EHP削減効果計算書（空調）'!$X13*'GHP→EHP削減効果計算書（空調）'!$Y13*'GHP→EHP削減効果計算書（空調）'!$Z13*V$4*0.01</f>
        <v>0</v>
      </c>
      <c r="W9" s="146">
        <f>W$3*'GHP→EHP削減効果計算書（空調）'!$X13*'GHP→EHP削減効果計算書（空調）'!$Y13*'GHP→EHP削減効果計算書（空調）'!$Z13*W$4*0.01</f>
        <v>0</v>
      </c>
      <c r="X9" s="146">
        <f>X$3*'GHP→EHP削減効果計算書（空調）'!$X13*'GHP→EHP削減効果計算書（空調）'!$Y13*'GHP→EHP削減効果計算書（空調）'!$Z13*X$4*0.01</f>
        <v>0</v>
      </c>
      <c r="Y9" s="146">
        <f>Y$3*'GHP→EHP削減効果計算書（空調）'!$X13*'GHP→EHP削減効果計算書（空調）'!$Y13*'GHP→EHP削減効果計算書（空調）'!$Z13*Y$4*0.01</f>
        <v>0</v>
      </c>
      <c r="Z9" s="146">
        <f>Z$3*'GHP→EHP削減効果計算書（空調）'!$X13*'GHP→EHP削減効果計算書（空調）'!$Y13*'GHP→EHP削減効果計算書（空調）'!$Z13*Z$4*0.01</f>
        <v>0</v>
      </c>
      <c r="AA9" s="146">
        <f>AA$3*'GHP→EHP削減効果計算書（空調）'!$X13*'GHP→EHP削減効果計算書（空調）'!$Y13*'GHP→EHP削減効果計算書（空調）'!$Z13*AA$4*0.01</f>
        <v>0</v>
      </c>
      <c r="AB9" s="146">
        <f t="shared" si="1"/>
        <v>0</v>
      </c>
    </row>
    <row r="10" spans="1:28">
      <c r="A10" s="437"/>
      <c r="B10" s="142">
        <f>'GHP→EHP削減効果計算書（空調）'!B14</f>
        <v>0</v>
      </c>
      <c r="C10" s="145">
        <f>C$3*'GHP→EHP削減効果計算書（空調）'!$X14*'GHP→EHP削減効果計算書（空調）'!$Y14*'GHP→EHP削減効果計算書（空調）'!$Z14*C$4*0.01</f>
        <v>0</v>
      </c>
      <c r="D10" s="145">
        <f>D$3*'GHP→EHP削減効果計算書（空調）'!$X14*'GHP→EHP削減効果計算書（空調）'!$Y14*'GHP→EHP削減効果計算書（空調）'!$Z14*D$4*0.01</f>
        <v>0</v>
      </c>
      <c r="E10" s="145">
        <f>E$3*'GHP→EHP削減効果計算書（空調）'!$X14*'GHP→EHP削減効果計算書（空調）'!$Y14*'GHP→EHP削減効果計算書（空調）'!$Z14*E$4*0.01</f>
        <v>0</v>
      </c>
      <c r="F10" s="145">
        <f>F$3*'GHP→EHP削減効果計算書（空調）'!$X14*'GHP→EHP削減効果計算書（空調）'!$Y14*'GHP→EHP削減効果計算書（空調）'!$Z14*F$4*0.01</f>
        <v>0</v>
      </c>
      <c r="G10" s="145">
        <f>G$3*'GHP→EHP削減効果計算書（空調）'!$X14*'GHP→EHP削減効果計算書（空調）'!$Y14*'GHP→EHP削減効果計算書（空調）'!$Z14*G$4*0.01</f>
        <v>0</v>
      </c>
      <c r="H10" s="145">
        <f>H$3*'GHP→EHP削減効果計算書（空調）'!$X14*'GHP→EHP削減効果計算書（空調）'!$Y14*'GHP→EHP削減効果計算書（空調）'!$Z14*H$4*0.01</f>
        <v>0</v>
      </c>
      <c r="I10" s="145">
        <f>I$3*'GHP→EHP削減効果計算書（空調）'!$X14*'GHP→EHP削減効果計算書（空調）'!$Y14*'GHP→EHP削減効果計算書（空調）'!$Z14*I$4*0.01</f>
        <v>0</v>
      </c>
      <c r="J10" s="145">
        <f>J$3*'GHP→EHP削減効果計算書（空調）'!$X14*'GHP→EHP削減効果計算書（空調）'!$Y14*'GHP→EHP削減効果計算書（空調）'!$Z14*J$4*0.01</f>
        <v>0</v>
      </c>
      <c r="K10" s="145">
        <f>K$3*'GHP→EHP削減効果計算書（空調）'!$X14*'GHP→EHP削減効果計算書（空調）'!$Y14*'GHP→EHP削減効果計算書（空調）'!$Z14*K$4*0.01</f>
        <v>0</v>
      </c>
      <c r="L10" s="145">
        <f>L$3*'GHP→EHP削減効果計算書（空調）'!$X14*'GHP→EHP削減効果計算書（空調）'!$Y14*'GHP→EHP削減効果計算書（空調）'!$Z14*L$4*0.01</f>
        <v>0</v>
      </c>
      <c r="M10" s="145">
        <f>M$3*'GHP→EHP削減効果計算書（空調）'!$X14*'GHP→EHP削減効果計算書（空調）'!$Y14*'GHP→EHP削減効果計算書（空調）'!$Z14*M$4*0.01</f>
        <v>0</v>
      </c>
      <c r="N10" s="145">
        <f>N$3*'GHP→EHP削減効果計算書（空調）'!$X14*'GHP→EHP削減効果計算書（空調）'!$Y14*'GHP→EHP削減効果計算書（空調）'!$Z14*N$4*0.01</f>
        <v>0</v>
      </c>
      <c r="O10" s="145">
        <f t="shared" si="0"/>
        <v>0</v>
      </c>
      <c r="P10" s="146">
        <f>P$3*'GHP→EHP削減効果計算書（空調）'!$X14*'GHP→EHP削減効果計算書（空調）'!$Y14*'GHP→EHP削減効果計算書（空調）'!$Z14*P$4*0.01</f>
        <v>0</v>
      </c>
      <c r="Q10" s="146">
        <f>Q$3*'GHP→EHP削減効果計算書（空調）'!$X14*'GHP→EHP削減効果計算書（空調）'!$Y14*'GHP→EHP削減効果計算書（空調）'!$Z14*Q$4*0.01</f>
        <v>0</v>
      </c>
      <c r="R10" s="146">
        <f>R$3*'GHP→EHP削減効果計算書（空調）'!$X14*'GHP→EHP削減効果計算書（空調）'!$Y14*'GHP→EHP削減効果計算書（空調）'!$Z14*R$4*0.01</f>
        <v>0</v>
      </c>
      <c r="S10" s="146">
        <f>S$3*'GHP→EHP削減効果計算書（空調）'!$X14*'GHP→EHP削減効果計算書（空調）'!$Y14*'GHP→EHP削減効果計算書（空調）'!$Z14*S$4*0.01</f>
        <v>0</v>
      </c>
      <c r="T10" s="146">
        <f>T$3*'GHP→EHP削減効果計算書（空調）'!$X14*'GHP→EHP削減効果計算書（空調）'!$Y14*'GHP→EHP削減効果計算書（空調）'!$Z14*T$4*0.01</f>
        <v>0</v>
      </c>
      <c r="U10" s="146">
        <f>U$3*'GHP→EHP削減効果計算書（空調）'!$X14*'GHP→EHP削減効果計算書（空調）'!$Y14*'GHP→EHP削減効果計算書（空調）'!$Z14*U$4*0.01</f>
        <v>0</v>
      </c>
      <c r="V10" s="146">
        <f>V$3*'GHP→EHP削減効果計算書（空調）'!$X14*'GHP→EHP削減効果計算書（空調）'!$Y14*'GHP→EHP削減効果計算書（空調）'!$Z14*V$4*0.01</f>
        <v>0</v>
      </c>
      <c r="W10" s="146">
        <f>W$3*'GHP→EHP削減効果計算書（空調）'!$X14*'GHP→EHP削減効果計算書（空調）'!$Y14*'GHP→EHP削減効果計算書（空調）'!$Z14*W$4*0.01</f>
        <v>0</v>
      </c>
      <c r="X10" s="146">
        <f>X$3*'GHP→EHP削減効果計算書（空調）'!$X14*'GHP→EHP削減効果計算書（空調）'!$Y14*'GHP→EHP削減効果計算書（空調）'!$Z14*X$4*0.01</f>
        <v>0</v>
      </c>
      <c r="Y10" s="146">
        <f>Y$3*'GHP→EHP削減効果計算書（空調）'!$X14*'GHP→EHP削減効果計算書（空調）'!$Y14*'GHP→EHP削減効果計算書（空調）'!$Z14*Y$4*0.01</f>
        <v>0</v>
      </c>
      <c r="Z10" s="146">
        <f>Z$3*'GHP→EHP削減効果計算書（空調）'!$X14*'GHP→EHP削減効果計算書（空調）'!$Y14*'GHP→EHP削減効果計算書（空調）'!$Z14*Z$4*0.01</f>
        <v>0</v>
      </c>
      <c r="AA10" s="146">
        <f>AA$3*'GHP→EHP削減効果計算書（空調）'!$X14*'GHP→EHP削減効果計算書（空調）'!$Y14*'GHP→EHP削減効果計算書（空調）'!$Z14*AA$4*0.01</f>
        <v>0</v>
      </c>
      <c r="AB10" s="146">
        <f t="shared" si="1"/>
        <v>0</v>
      </c>
    </row>
    <row r="11" spans="1:28">
      <c r="A11" s="437"/>
      <c r="B11" s="142">
        <f>'GHP→EHP削減効果計算書（空調）'!B15</f>
        <v>0</v>
      </c>
      <c r="C11" s="145">
        <f>C$3*'GHP→EHP削減効果計算書（空調）'!$X15*'GHP→EHP削減効果計算書（空調）'!$Y15*'GHP→EHP削減効果計算書（空調）'!$Z15*C$4*0.01</f>
        <v>0</v>
      </c>
      <c r="D11" s="145">
        <f>D$3*'GHP→EHP削減効果計算書（空調）'!$X15*'GHP→EHP削減効果計算書（空調）'!$Y15*'GHP→EHP削減効果計算書（空調）'!$Z15*D$4*0.01</f>
        <v>0</v>
      </c>
      <c r="E11" s="145">
        <f>E$3*'GHP→EHP削減効果計算書（空調）'!$X15*'GHP→EHP削減効果計算書（空調）'!$Y15*'GHP→EHP削減効果計算書（空調）'!$Z15*E$4*0.01</f>
        <v>0</v>
      </c>
      <c r="F11" s="145">
        <f>F$3*'GHP→EHP削減効果計算書（空調）'!$X15*'GHP→EHP削減効果計算書（空調）'!$Y15*'GHP→EHP削減効果計算書（空調）'!$Z15*F$4*0.01</f>
        <v>0</v>
      </c>
      <c r="G11" s="145">
        <f>G$3*'GHP→EHP削減効果計算書（空調）'!$X15*'GHP→EHP削減効果計算書（空調）'!$Y15*'GHP→EHP削減効果計算書（空調）'!$Z15*G$4*0.01</f>
        <v>0</v>
      </c>
      <c r="H11" s="145">
        <f>H$3*'GHP→EHP削減効果計算書（空調）'!$X15*'GHP→EHP削減効果計算書（空調）'!$Y15*'GHP→EHP削減効果計算書（空調）'!$Z15*H$4*0.01</f>
        <v>0</v>
      </c>
      <c r="I11" s="145">
        <f>I$3*'GHP→EHP削減効果計算書（空調）'!$X15*'GHP→EHP削減効果計算書（空調）'!$Y15*'GHP→EHP削減効果計算書（空調）'!$Z15*I$4*0.01</f>
        <v>0</v>
      </c>
      <c r="J11" s="145">
        <f>J$3*'GHP→EHP削減効果計算書（空調）'!$X15*'GHP→EHP削減効果計算書（空調）'!$Y15*'GHP→EHP削減効果計算書（空調）'!$Z15*J$4*0.01</f>
        <v>0</v>
      </c>
      <c r="K11" s="145">
        <f>K$3*'GHP→EHP削減効果計算書（空調）'!$X15*'GHP→EHP削減効果計算書（空調）'!$Y15*'GHP→EHP削減効果計算書（空調）'!$Z15*K$4*0.01</f>
        <v>0</v>
      </c>
      <c r="L11" s="145">
        <f>L$3*'GHP→EHP削減効果計算書（空調）'!$X15*'GHP→EHP削減効果計算書（空調）'!$Y15*'GHP→EHP削減効果計算書（空調）'!$Z15*L$4*0.01</f>
        <v>0</v>
      </c>
      <c r="M11" s="145">
        <f>M$3*'GHP→EHP削減効果計算書（空調）'!$X15*'GHP→EHP削減効果計算書（空調）'!$Y15*'GHP→EHP削減効果計算書（空調）'!$Z15*M$4*0.01</f>
        <v>0</v>
      </c>
      <c r="N11" s="145">
        <f>N$3*'GHP→EHP削減効果計算書（空調）'!$X15*'GHP→EHP削減効果計算書（空調）'!$Y15*'GHP→EHP削減効果計算書（空調）'!$Z15*N$4*0.01</f>
        <v>0</v>
      </c>
      <c r="O11" s="145">
        <f t="shared" si="0"/>
        <v>0</v>
      </c>
      <c r="P11" s="146">
        <f>P$3*'GHP→EHP削減効果計算書（空調）'!$X15*'GHP→EHP削減効果計算書（空調）'!$Y15*'GHP→EHP削減効果計算書（空調）'!$Z15*P$4*0.01</f>
        <v>0</v>
      </c>
      <c r="Q11" s="146">
        <f>Q$3*'GHP→EHP削減効果計算書（空調）'!$X15*'GHP→EHP削減効果計算書（空調）'!$Y15*'GHP→EHP削減効果計算書（空調）'!$Z15*Q$4*0.01</f>
        <v>0</v>
      </c>
      <c r="R11" s="146">
        <f>R$3*'GHP→EHP削減効果計算書（空調）'!$X15*'GHP→EHP削減効果計算書（空調）'!$Y15*'GHP→EHP削減効果計算書（空調）'!$Z15*R$4*0.01</f>
        <v>0</v>
      </c>
      <c r="S11" s="146">
        <f>S$3*'GHP→EHP削減効果計算書（空調）'!$X15*'GHP→EHP削減効果計算書（空調）'!$Y15*'GHP→EHP削減効果計算書（空調）'!$Z15*S$4*0.01</f>
        <v>0</v>
      </c>
      <c r="T11" s="146">
        <f>T$3*'GHP→EHP削減効果計算書（空調）'!$X15*'GHP→EHP削減効果計算書（空調）'!$Y15*'GHP→EHP削減効果計算書（空調）'!$Z15*T$4*0.01</f>
        <v>0</v>
      </c>
      <c r="U11" s="146">
        <f>U$3*'GHP→EHP削減効果計算書（空調）'!$X15*'GHP→EHP削減効果計算書（空調）'!$Y15*'GHP→EHP削減効果計算書（空調）'!$Z15*U$4*0.01</f>
        <v>0</v>
      </c>
      <c r="V11" s="146">
        <f>V$3*'GHP→EHP削減効果計算書（空調）'!$X15*'GHP→EHP削減効果計算書（空調）'!$Y15*'GHP→EHP削減効果計算書（空調）'!$Z15*V$4*0.01</f>
        <v>0</v>
      </c>
      <c r="W11" s="146">
        <f>W$3*'GHP→EHP削減効果計算書（空調）'!$X15*'GHP→EHP削減効果計算書（空調）'!$Y15*'GHP→EHP削減効果計算書（空調）'!$Z15*W$4*0.01</f>
        <v>0</v>
      </c>
      <c r="X11" s="146">
        <f>X$3*'GHP→EHP削減効果計算書（空調）'!$X15*'GHP→EHP削減効果計算書（空調）'!$Y15*'GHP→EHP削減効果計算書（空調）'!$Z15*X$4*0.01</f>
        <v>0</v>
      </c>
      <c r="Y11" s="146">
        <f>Y$3*'GHP→EHP削減効果計算書（空調）'!$X15*'GHP→EHP削減効果計算書（空調）'!$Y15*'GHP→EHP削減効果計算書（空調）'!$Z15*Y$4*0.01</f>
        <v>0</v>
      </c>
      <c r="Z11" s="146">
        <f>Z$3*'GHP→EHP削減効果計算書（空調）'!$X15*'GHP→EHP削減効果計算書（空調）'!$Y15*'GHP→EHP削減効果計算書（空調）'!$Z15*Z$4*0.01</f>
        <v>0</v>
      </c>
      <c r="AA11" s="146">
        <f>AA$3*'GHP→EHP削減効果計算書（空調）'!$X15*'GHP→EHP削減効果計算書（空調）'!$Y15*'GHP→EHP削減効果計算書（空調）'!$Z15*AA$4*0.01</f>
        <v>0</v>
      </c>
      <c r="AB11" s="146">
        <f t="shared" si="1"/>
        <v>0</v>
      </c>
    </row>
    <row r="12" spans="1:28">
      <c r="A12" s="437"/>
      <c r="B12" s="142">
        <f>'GHP→EHP削減効果計算書（空調）'!B16</f>
        <v>0</v>
      </c>
      <c r="C12" s="145">
        <f>C$3*'GHP→EHP削減効果計算書（空調）'!$X16*'GHP→EHP削減効果計算書（空調）'!$Y16*'GHP→EHP削減効果計算書（空調）'!$Z16*C$4*0.01</f>
        <v>0</v>
      </c>
      <c r="D12" s="145">
        <f>D$3*'GHP→EHP削減効果計算書（空調）'!$X16*'GHP→EHP削減効果計算書（空調）'!$Y16*'GHP→EHP削減効果計算書（空調）'!$Z16*D$4*0.01</f>
        <v>0</v>
      </c>
      <c r="E12" s="145">
        <f>E$3*'GHP→EHP削減効果計算書（空調）'!$X16*'GHP→EHP削減効果計算書（空調）'!$Y16*'GHP→EHP削減効果計算書（空調）'!$Z16*E$4*0.01</f>
        <v>0</v>
      </c>
      <c r="F12" s="145">
        <f>F$3*'GHP→EHP削減効果計算書（空調）'!$X16*'GHP→EHP削減効果計算書（空調）'!$Y16*'GHP→EHP削減効果計算書（空調）'!$Z16*F$4*0.01</f>
        <v>0</v>
      </c>
      <c r="G12" s="145">
        <f>G$3*'GHP→EHP削減効果計算書（空調）'!$X16*'GHP→EHP削減効果計算書（空調）'!$Y16*'GHP→EHP削減効果計算書（空調）'!$Z16*G$4*0.01</f>
        <v>0</v>
      </c>
      <c r="H12" s="145">
        <f>H$3*'GHP→EHP削減効果計算書（空調）'!$X16*'GHP→EHP削減効果計算書（空調）'!$Y16*'GHP→EHP削減効果計算書（空調）'!$Z16*H$4*0.01</f>
        <v>0</v>
      </c>
      <c r="I12" s="145">
        <f>I$3*'GHP→EHP削減効果計算書（空調）'!$X16*'GHP→EHP削減効果計算書（空調）'!$Y16*'GHP→EHP削減効果計算書（空調）'!$Z16*I$4*0.01</f>
        <v>0</v>
      </c>
      <c r="J12" s="145">
        <f>J$3*'GHP→EHP削減効果計算書（空調）'!$X16*'GHP→EHP削減効果計算書（空調）'!$Y16*'GHP→EHP削減効果計算書（空調）'!$Z16*J$4*0.01</f>
        <v>0</v>
      </c>
      <c r="K12" s="145">
        <f>K$3*'GHP→EHP削減効果計算書（空調）'!$X16*'GHP→EHP削減効果計算書（空調）'!$Y16*'GHP→EHP削減効果計算書（空調）'!$Z16*K$4*0.01</f>
        <v>0</v>
      </c>
      <c r="L12" s="145">
        <f>L$3*'GHP→EHP削減効果計算書（空調）'!$X16*'GHP→EHP削減効果計算書（空調）'!$Y16*'GHP→EHP削減効果計算書（空調）'!$Z16*L$4*0.01</f>
        <v>0</v>
      </c>
      <c r="M12" s="145">
        <f>M$3*'GHP→EHP削減効果計算書（空調）'!$X16*'GHP→EHP削減効果計算書（空調）'!$Y16*'GHP→EHP削減効果計算書（空調）'!$Z16*M$4*0.01</f>
        <v>0</v>
      </c>
      <c r="N12" s="145">
        <f>N$3*'GHP→EHP削減効果計算書（空調）'!$X16*'GHP→EHP削減効果計算書（空調）'!$Y16*'GHP→EHP削減効果計算書（空調）'!$Z16*N$4*0.01</f>
        <v>0</v>
      </c>
      <c r="O12" s="145">
        <f t="shared" si="0"/>
        <v>0</v>
      </c>
      <c r="P12" s="146">
        <f>P$3*'GHP→EHP削減効果計算書（空調）'!$X16*'GHP→EHP削減効果計算書（空調）'!$Y16*'GHP→EHP削減効果計算書（空調）'!$Z16*P$4*0.01</f>
        <v>0</v>
      </c>
      <c r="Q12" s="146">
        <f>Q$3*'GHP→EHP削減効果計算書（空調）'!$X16*'GHP→EHP削減効果計算書（空調）'!$Y16*'GHP→EHP削減効果計算書（空調）'!$Z16*Q$4*0.01</f>
        <v>0</v>
      </c>
      <c r="R12" s="146">
        <f>R$3*'GHP→EHP削減効果計算書（空調）'!$X16*'GHP→EHP削減効果計算書（空調）'!$Y16*'GHP→EHP削減効果計算書（空調）'!$Z16*R$4*0.01</f>
        <v>0</v>
      </c>
      <c r="S12" s="146">
        <f>S$3*'GHP→EHP削減効果計算書（空調）'!$X16*'GHP→EHP削減効果計算書（空調）'!$Y16*'GHP→EHP削減効果計算書（空調）'!$Z16*S$4*0.01</f>
        <v>0</v>
      </c>
      <c r="T12" s="146">
        <f>T$3*'GHP→EHP削減効果計算書（空調）'!$X16*'GHP→EHP削減効果計算書（空調）'!$Y16*'GHP→EHP削減効果計算書（空調）'!$Z16*T$4*0.01</f>
        <v>0</v>
      </c>
      <c r="U12" s="146">
        <f>U$3*'GHP→EHP削減効果計算書（空調）'!$X16*'GHP→EHP削減効果計算書（空調）'!$Y16*'GHP→EHP削減効果計算書（空調）'!$Z16*U$4*0.01</f>
        <v>0</v>
      </c>
      <c r="V12" s="146">
        <f>V$3*'GHP→EHP削減効果計算書（空調）'!$X16*'GHP→EHP削減効果計算書（空調）'!$Y16*'GHP→EHP削減効果計算書（空調）'!$Z16*V$4*0.01</f>
        <v>0</v>
      </c>
      <c r="W12" s="146">
        <f>W$3*'GHP→EHP削減効果計算書（空調）'!$X16*'GHP→EHP削減効果計算書（空調）'!$Y16*'GHP→EHP削減効果計算書（空調）'!$Z16*W$4*0.01</f>
        <v>0</v>
      </c>
      <c r="X12" s="146">
        <f>X$3*'GHP→EHP削減効果計算書（空調）'!$X16*'GHP→EHP削減効果計算書（空調）'!$Y16*'GHP→EHP削減効果計算書（空調）'!$Z16*X$4*0.01</f>
        <v>0</v>
      </c>
      <c r="Y12" s="146">
        <f>Y$3*'GHP→EHP削減効果計算書（空調）'!$X16*'GHP→EHP削減効果計算書（空調）'!$Y16*'GHP→EHP削減効果計算書（空調）'!$Z16*Y$4*0.01</f>
        <v>0</v>
      </c>
      <c r="Z12" s="146">
        <f>Z$3*'GHP→EHP削減効果計算書（空調）'!$X16*'GHP→EHP削減効果計算書（空調）'!$Y16*'GHP→EHP削減効果計算書（空調）'!$Z16*Z$4*0.01</f>
        <v>0</v>
      </c>
      <c r="AA12" s="146">
        <f>AA$3*'GHP→EHP削減効果計算書（空調）'!$X16*'GHP→EHP削減効果計算書（空調）'!$Y16*'GHP→EHP削減効果計算書（空調）'!$Z16*AA$4*0.01</f>
        <v>0</v>
      </c>
      <c r="AB12" s="146">
        <f t="shared" si="1"/>
        <v>0</v>
      </c>
    </row>
    <row r="13" spans="1:28">
      <c r="A13" s="437"/>
      <c r="B13" s="142">
        <f>'GHP→EHP削減効果計算書（空調）'!B17</f>
        <v>0</v>
      </c>
      <c r="C13" s="145">
        <f>C$3*'GHP→EHP削減効果計算書（空調）'!$X17*'GHP→EHP削減効果計算書（空調）'!$Y17*'GHP→EHP削減効果計算書（空調）'!$Z17*C$4*0.01</f>
        <v>0</v>
      </c>
      <c r="D13" s="145">
        <f>D$3*'GHP→EHP削減効果計算書（空調）'!$X17*'GHP→EHP削減効果計算書（空調）'!$Y17*'GHP→EHP削減効果計算書（空調）'!$Z17*D$4*0.01</f>
        <v>0</v>
      </c>
      <c r="E13" s="145">
        <f>E$3*'GHP→EHP削減効果計算書（空調）'!$X17*'GHP→EHP削減効果計算書（空調）'!$Y17*'GHP→EHP削減効果計算書（空調）'!$Z17*E$4*0.01</f>
        <v>0</v>
      </c>
      <c r="F13" s="145">
        <f>F$3*'GHP→EHP削減効果計算書（空調）'!$X17*'GHP→EHP削減効果計算書（空調）'!$Y17*'GHP→EHP削減効果計算書（空調）'!$Z17*F$4*0.01</f>
        <v>0</v>
      </c>
      <c r="G13" s="145">
        <f>G$3*'GHP→EHP削減効果計算書（空調）'!$X17*'GHP→EHP削減効果計算書（空調）'!$Y17*'GHP→EHP削減効果計算書（空調）'!$Z17*G$4*0.01</f>
        <v>0</v>
      </c>
      <c r="H13" s="145">
        <f>H$3*'GHP→EHP削減効果計算書（空調）'!$X17*'GHP→EHP削減効果計算書（空調）'!$Y17*'GHP→EHP削減効果計算書（空調）'!$Z17*H$4*0.01</f>
        <v>0</v>
      </c>
      <c r="I13" s="145">
        <f>I$3*'GHP→EHP削減効果計算書（空調）'!$X17*'GHP→EHP削減効果計算書（空調）'!$Y17*'GHP→EHP削減効果計算書（空調）'!$Z17*I$4*0.01</f>
        <v>0</v>
      </c>
      <c r="J13" s="145">
        <f>J$3*'GHP→EHP削減効果計算書（空調）'!$X17*'GHP→EHP削減効果計算書（空調）'!$Y17*'GHP→EHP削減効果計算書（空調）'!$Z17*J$4*0.01</f>
        <v>0</v>
      </c>
      <c r="K13" s="145">
        <f>K$3*'GHP→EHP削減効果計算書（空調）'!$X17*'GHP→EHP削減効果計算書（空調）'!$Y17*'GHP→EHP削減効果計算書（空調）'!$Z17*K$4*0.01</f>
        <v>0</v>
      </c>
      <c r="L13" s="145">
        <f>L$3*'GHP→EHP削減効果計算書（空調）'!$X17*'GHP→EHP削減効果計算書（空調）'!$Y17*'GHP→EHP削減効果計算書（空調）'!$Z17*L$4*0.01</f>
        <v>0</v>
      </c>
      <c r="M13" s="145">
        <f>M$3*'GHP→EHP削減効果計算書（空調）'!$X17*'GHP→EHP削減効果計算書（空調）'!$Y17*'GHP→EHP削減効果計算書（空調）'!$Z17*M$4*0.01</f>
        <v>0</v>
      </c>
      <c r="N13" s="145">
        <f>N$3*'GHP→EHP削減効果計算書（空調）'!$X17*'GHP→EHP削減効果計算書（空調）'!$Y17*'GHP→EHP削減効果計算書（空調）'!$Z17*N$4*0.01</f>
        <v>0</v>
      </c>
      <c r="O13" s="145">
        <f t="shared" si="0"/>
        <v>0</v>
      </c>
      <c r="P13" s="146">
        <f>P$3*'GHP→EHP削減効果計算書（空調）'!$X17*'GHP→EHP削減効果計算書（空調）'!$Y17*'GHP→EHP削減効果計算書（空調）'!$Z17*P$4*0.01</f>
        <v>0</v>
      </c>
      <c r="Q13" s="146">
        <f>Q$3*'GHP→EHP削減効果計算書（空調）'!$X17*'GHP→EHP削減効果計算書（空調）'!$Y17*'GHP→EHP削減効果計算書（空調）'!$Z17*Q$4*0.01</f>
        <v>0</v>
      </c>
      <c r="R13" s="146">
        <f>R$3*'GHP→EHP削減効果計算書（空調）'!$X17*'GHP→EHP削減効果計算書（空調）'!$Y17*'GHP→EHP削減効果計算書（空調）'!$Z17*R$4*0.01</f>
        <v>0</v>
      </c>
      <c r="S13" s="146">
        <f>S$3*'GHP→EHP削減効果計算書（空調）'!$X17*'GHP→EHP削減効果計算書（空調）'!$Y17*'GHP→EHP削減効果計算書（空調）'!$Z17*S$4*0.01</f>
        <v>0</v>
      </c>
      <c r="T13" s="146">
        <f>T$3*'GHP→EHP削減効果計算書（空調）'!$X17*'GHP→EHP削減効果計算書（空調）'!$Y17*'GHP→EHP削減効果計算書（空調）'!$Z17*T$4*0.01</f>
        <v>0</v>
      </c>
      <c r="U13" s="146">
        <f>U$3*'GHP→EHP削減効果計算書（空調）'!$X17*'GHP→EHP削減効果計算書（空調）'!$Y17*'GHP→EHP削減効果計算書（空調）'!$Z17*U$4*0.01</f>
        <v>0</v>
      </c>
      <c r="V13" s="146">
        <f>V$3*'GHP→EHP削減効果計算書（空調）'!$X17*'GHP→EHP削減効果計算書（空調）'!$Y17*'GHP→EHP削減効果計算書（空調）'!$Z17*V$4*0.01</f>
        <v>0</v>
      </c>
      <c r="W13" s="146">
        <f>W$3*'GHP→EHP削減効果計算書（空調）'!$X17*'GHP→EHP削減効果計算書（空調）'!$Y17*'GHP→EHP削減効果計算書（空調）'!$Z17*W$4*0.01</f>
        <v>0</v>
      </c>
      <c r="X13" s="146">
        <f>X$3*'GHP→EHP削減効果計算書（空調）'!$X17*'GHP→EHP削減効果計算書（空調）'!$Y17*'GHP→EHP削減効果計算書（空調）'!$Z17*X$4*0.01</f>
        <v>0</v>
      </c>
      <c r="Y13" s="146">
        <f>Y$3*'GHP→EHP削減効果計算書（空調）'!$X17*'GHP→EHP削減効果計算書（空調）'!$Y17*'GHP→EHP削減効果計算書（空調）'!$Z17*Y$4*0.01</f>
        <v>0</v>
      </c>
      <c r="Z13" s="146">
        <f>Z$3*'GHP→EHP削減効果計算書（空調）'!$X17*'GHP→EHP削減効果計算書（空調）'!$Y17*'GHP→EHP削減効果計算書（空調）'!$Z17*Z$4*0.01</f>
        <v>0</v>
      </c>
      <c r="AA13" s="146">
        <f>AA$3*'GHP→EHP削減効果計算書（空調）'!$X17*'GHP→EHP削減効果計算書（空調）'!$Y17*'GHP→EHP削減効果計算書（空調）'!$Z17*AA$4*0.01</f>
        <v>0</v>
      </c>
      <c r="AB13" s="146">
        <f t="shared" si="1"/>
        <v>0</v>
      </c>
    </row>
    <row r="14" spans="1:28">
      <c r="A14" s="437"/>
      <c r="B14" s="142">
        <f>'GHP→EHP削減効果計算書（空調）'!B18</f>
        <v>0</v>
      </c>
      <c r="C14" s="145">
        <f>C$3*'GHP→EHP削減効果計算書（空調）'!$X18*'GHP→EHP削減効果計算書（空調）'!$Y18*'GHP→EHP削減効果計算書（空調）'!$Z18*C$4*0.01</f>
        <v>0</v>
      </c>
      <c r="D14" s="145">
        <f>D$3*'GHP→EHP削減効果計算書（空調）'!$X18*'GHP→EHP削減効果計算書（空調）'!$Y18*'GHP→EHP削減効果計算書（空調）'!$Z18*D$4*0.01</f>
        <v>0</v>
      </c>
      <c r="E14" s="145">
        <f>E$3*'GHP→EHP削減効果計算書（空調）'!$X18*'GHP→EHP削減効果計算書（空調）'!$Y18*'GHP→EHP削減効果計算書（空調）'!$Z18*E$4*0.01</f>
        <v>0</v>
      </c>
      <c r="F14" s="145">
        <f>F$3*'GHP→EHP削減効果計算書（空調）'!$X18*'GHP→EHP削減効果計算書（空調）'!$Y18*'GHP→EHP削減効果計算書（空調）'!$Z18*F$4*0.01</f>
        <v>0</v>
      </c>
      <c r="G14" s="145">
        <f>G$3*'GHP→EHP削減効果計算書（空調）'!$X18*'GHP→EHP削減効果計算書（空調）'!$Y18*'GHP→EHP削減効果計算書（空調）'!$Z18*G$4*0.01</f>
        <v>0</v>
      </c>
      <c r="H14" s="145">
        <f>H$3*'GHP→EHP削減効果計算書（空調）'!$X18*'GHP→EHP削減効果計算書（空調）'!$Y18*'GHP→EHP削減効果計算書（空調）'!$Z18*H$4*0.01</f>
        <v>0</v>
      </c>
      <c r="I14" s="145">
        <f>I$3*'GHP→EHP削減効果計算書（空調）'!$X18*'GHP→EHP削減効果計算書（空調）'!$Y18*'GHP→EHP削減効果計算書（空調）'!$Z18*I$4*0.01</f>
        <v>0</v>
      </c>
      <c r="J14" s="145">
        <f>J$3*'GHP→EHP削減効果計算書（空調）'!$X18*'GHP→EHP削減効果計算書（空調）'!$Y18*'GHP→EHP削減効果計算書（空調）'!$Z18*J$4*0.01</f>
        <v>0</v>
      </c>
      <c r="K14" s="145">
        <f>K$3*'GHP→EHP削減効果計算書（空調）'!$X18*'GHP→EHP削減効果計算書（空調）'!$Y18*'GHP→EHP削減効果計算書（空調）'!$Z18*K$4*0.01</f>
        <v>0</v>
      </c>
      <c r="L14" s="145">
        <f>L$3*'GHP→EHP削減効果計算書（空調）'!$X18*'GHP→EHP削減効果計算書（空調）'!$Y18*'GHP→EHP削減効果計算書（空調）'!$Z18*L$4*0.01</f>
        <v>0</v>
      </c>
      <c r="M14" s="145">
        <f>M$3*'GHP→EHP削減効果計算書（空調）'!$X18*'GHP→EHP削減効果計算書（空調）'!$Y18*'GHP→EHP削減効果計算書（空調）'!$Z18*M$4*0.01</f>
        <v>0</v>
      </c>
      <c r="N14" s="145">
        <f>N$3*'GHP→EHP削減効果計算書（空調）'!$X18*'GHP→EHP削減効果計算書（空調）'!$Y18*'GHP→EHP削減効果計算書（空調）'!$Z18*N$4*0.01</f>
        <v>0</v>
      </c>
      <c r="O14" s="145">
        <f t="shared" si="0"/>
        <v>0</v>
      </c>
      <c r="P14" s="146">
        <f>P$3*'GHP→EHP削減効果計算書（空調）'!$X18*'GHP→EHP削減効果計算書（空調）'!$Y18*'GHP→EHP削減効果計算書（空調）'!$Z18*P$4*0.01</f>
        <v>0</v>
      </c>
      <c r="Q14" s="146">
        <f>Q$3*'GHP→EHP削減効果計算書（空調）'!$X18*'GHP→EHP削減効果計算書（空調）'!$Y18*'GHP→EHP削減効果計算書（空調）'!$Z18*Q$4*0.01</f>
        <v>0</v>
      </c>
      <c r="R14" s="146">
        <f>R$3*'GHP→EHP削減効果計算書（空調）'!$X18*'GHP→EHP削減効果計算書（空調）'!$Y18*'GHP→EHP削減効果計算書（空調）'!$Z18*R$4*0.01</f>
        <v>0</v>
      </c>
      <c r="S14" s="146">
        <f>S$3*'GHP→EHP削減効果計算書（空調）'!$X18*'GHP→EHP削減効果計算書（空調）'!$Y18*'GHP→EHP削減効果計算書（空調）'!$Z18*S$4*0.01</f>
        <v>0</v>
      </c>
      <c r="T14" s="146">
        <f>T$3*'GHP→EHP削減効果計算書（空調）'!$X18*'GHP→EHP削減効果計算書（空調）'!$Y18*'GHP→EHP削減効果計算書（空調）'!$Z18*T$4*0.01</f>
        <v>0</v>
      </c>
      <c r="U14" s="146">
        <f>U$3*'GHP→EHP削減効果計算書（空調）'!$X18*'GHP→EHP削減効果計算書（空調）'!$Y18*'GHP→EHP削減効果計算書（空調）'!$Z18*U$4*0.01</f>
        <v>0</v>
      </c>
      <c r="V14" s="146">
        <f>V$3*'GHP→EHP削減効果計算書（空調）'!$X18*'GHP→EHP削減効果計算書（空調）'!$Y18*'GHP→EHP削減効果計算書（空調）'!$Z18*V$4*0.01</f>
        <v>0</v>
      </c>
      <c r="W14" s="146">
        <f>W$3*'GHP→EHP削減効果計算書（空調）'!$X18*'GHP→EHP削減効果計算書（空調）'!$Y18*'GHP→EHP削減効果計算書（空調）'!$Z18*W$4*0.01</f>
        <v>0</v>
      </c>
      <c r="X14" s="146">
        <f>X$3*'GHP→EHP削減効果計算書（空調）'!$X18*'GHP→EHP削減効果計算書（空調）'!$Y18*'GHP→EHP削減効果計算書（空調）'!$Z18*X$4*0.01</f>
        <v>0</v>
      </c>
      <c r="Y14" s="146">
        <f>Y$3*'GHP→EHP削減効果計算書（空調）'!$X18*'GHP→EHP削減効果計算書（空調）'!$Y18*'GHP→EHP削減効果計算書（空調）'!$Z18*Y$4*0.01</f>
        <v>0</v>
      </c>
      <c r="Z14" s="146">
        <f>Z$3*'GHP→EHP削減効果計算書（空調）'!$X18*'GHP→EHP削減効果計算書（空調）'!$Y18*'GHP→EHP削減効果計算書（空調）'!$Z18*Z$4*0.01</f>
        <v>0</v>
      </c>
      <c r="AA14" s="146">
        <f>AA$3*'GHP→EHP削減効果計算書（空調）'!$X18*'GHP→EHP削減効果計算書（空調）'!$Y18*'GHP→EHP削減効果計算書（空調）'!$Z18*AA$4*0.01</f>
        <v>0</v>
      </c>
      <c r="AB14" s="146">
        <f t="shared" si="1"/>
        <v>0</v>
      </c>
    </row>
    <row r="15" spans="1:28">
      <c r="A15" s="437"/>
      <c r="B15" s="142">
        <f>'GHP→EHP削減効果計算書（空調）'!B19</f>
        <v>0</v>
      </c>
      <c r="C15" s="145">
        <f>C$3*'GHP→EHP削減効果計算書（空調）'!$X19*'GHP→EHP削減効果計算書（空調）'!$Y19*'GHP→EHP削減効果計算書（空調）'!$Z19*C$4*0.01</f>
        <v>0</v>
      </c>
      <c r="D15" s="145">
        <f>D$3*'GHP→EHP削減効果計算書（空調）'!$X19*'GHP→EHP削減効果計算書（空調）'!$Y19*'GHP→EHP削減効果計算書（空調）'!$Z19*D$4*0.01</f>
        <v>0</v>
      </c>
      <c r="E15" s="145">
        <f>E$3*'GHP→EHP削減効果計算書（空調）'!$X19*'GHP→EHP削減効果計算書（空調）'!$Y19*'GHP→EHP削減効果計算書（空調）'!$Z19*E$4*0.01</f>
        <v>0</v>
      </c>
      <c r="F15" s="145">
        <f>F$3*'GHP→EHP削減効果計算書（空調）'!$X19*'GHP→EHP削減効果計算書（空調）'!$Y19*'GHP→EHP削減効果計算書（空調）'!$Z19*F$4*0.01</f>
        <v>0</v>
      </c>
      <c r="G15" s="145">
        <f>G$3*'GHP→EHP削減効果計算書（空調）'!$X19*'GHP→EHP削減効果計算書（空調）'!$Y19*'GHP→EHP削減効果計算書（空調）'!$Z19*G$4*0.01</f>
        <v>0</v>
      </c>
      <c r="H15" s="145">
        <f>H$3*'GHP→EHP削減効果計算書（空調）'!$X19*'GHP→EHP削減効果計算書（空調）'!$Y19*'GHP→EHP削減効果計算書（空調）'!$Z19*H$4*0.01</f>
        <v>0</v>
      </c>
      <c r="I15" s="145">
        <f>I$3*'GHP→EHP削減効果計算書（空調）'!$X19*'GHP→EHP削減効果計算書（空調）'!$Y19*'GHP→EHP削減効果計算書（空調）'!$Z19*I$4*0.01</f>
        <v>0</v>
      </c>
      <c r="J15" s="145">
        <f>J$3*'GHP→EHP削減効果計算書（空調）'!$X19*'GHP→EHP削減効果計算書（空調）'!$Y19*'GHP→EHP削減効果計算書（空調）'!$Z19*J$4*0.01</f>
        <v>0</v>
      </c>
      <c r="K15" s="145">
        <f>K$3*'GHP→EHP削減効果計算書（空調）'!$X19*'GHP→EHP削減効果計算書（空調）'!$Y19*'GHP→EHP削減効果計算書（空調）'!$Z19*K$4*0.01</f>
        <v>0</v>
      </c>
      <c r="L15" s="145">
        <f>L$3*'GHP→EHP削減効果計算書（空調）'!$X19*'GHP→EHP削減効果計算書（空調）'!$Y19*'GHP→EHP削減効果計算書（空調）'!$Z19*L$4*0.01</f>
        <v>0</v>
      </c>
      <c r="M15" s="145">
        <f>M$3*'GHP→EHP削減効果計算書（空調）'!$X19*'GHP→EHP削減効果計算書（空調）'!$Y19*'GHP→EHP削減効果計算書（空調）'!$Z19*M$4*0.01</f>
        <v>0</v>
      </c>
      <c r="N15" s="145">
        <f>N$3*'GHP→EHP削減効果計算書（空調）'!$X19*'GHP→EHP削減効果計算書（空調）'!$Y19*'GHP→EHP削減効果計算書（空調）'!$Z19*N$4*0.01</f>
        <v>0</v>
      </c>
      <c r="O15" s="145">
        <f t="shared" si="0"/>
        <v>0</v>
      </c>
      <c r="P15" s="146">
        <f>P$3*'GHP→EHP削減効果計算書（空調）'!$X19*'GHP→EHP削減効果計算書（空調）'!$Y19*'GHP→EHP削減効果計算書（空調）'!$Z19*P$4*0.01</f>
        <v>0</v>
      </c>
      <c r="Q15" s="146">
        <f>Q$3*'GHP→EHP削減効果計算書（空調）'!$X19*'GHP→EHP削減効果計算書（空調）'!$Y19*'GHP→EHP削減効果計算書（空調）'!$Z19*Q$4*0.01</f>
        <v>0</v>
      </c>
      <c r="R15" s="146">
        <f>R$3*'GHP→EHP削減効果計算書（空調）'!$X19*'GHP→EHP削減効果計算書（空調）'!$Y19*'GHP→EHP削減効果計算書（空調）'!$Z19*R$4*0.01</f>
        <v>0</v>
      </c>
      <c r="S15" s="146">
        <f>S$3*'GHP→EHP削減効果計算書（空調）'!$X19*'GHP→EHP削減効果計算書（空調）'!$Y19*'GHP→EHP削減効果計算書（空調）'!$Z19*S$4*0.01</f>
        <v>0</v>
      </c>
      <c r="T15" s="146">
        <f>T$3*'GHP→EHP削減効果計算書（空調）'!$X19*'GHP→EHP削減効果計算書（空調）'!$Y19*'GHP→EHP削減効果計算書（空調）'!$Z19*T$4*0.01</f>
        <v>0</v>
      </c>
      <c r="U15" s="146">
        <f>U$3*'GHP→EHP削減効果計算書（空調）'!$X19*'GHP→EHP削減効果計算書（空調）'!$Y19*'GHP→EHP削減効果計算書（空調）'!$Z19*U$4*0.01</f>
        <v>0</v>
      </c>
      <c r="V15" s="146">
        <f>V$3*'GHP→EHP削減効果計算書（空調）'!$X19*'GHP→EHP削減効果計算書（空調）'!$Y19*'GHP→EHP削減効果計算書（空調）'!$Z19*V$4*0.01</f>
        <v>0</v>
      </c>
      <c r="W15" s="146">
        <f>W$3*'GHP→EHP削減効果計算書（空調）'!$X19*'GHP→EHP削減効果計算書（空調）'!$Y19*'GHP→EHP削減効果計算書（空調）'!$Z19*W$4*0.01</f>
        <v>0</v>
      </c>
      <c r="X15" s="146">
        <f>X$3*'GHP→EHP削減効果計算書（空調）'!$X19*'GHP→EHP削減効果計算書（空調）'!$Y19*'GHP→EHP削減効果計算書（空調）'!$Z19*X$4*0.01</f>
        <v>0</v>
      </c>
      <c r="Y15" s="146">
        <f>Y$3*'GHP→EHP削減効果計算書（空調）'!$X19*'GHP→EHP削減効果計算書（空調）'!$Y19*'GHP→EHP削減効果計算書（空調）'!$Z19*Y$4*0.01</f>
        <v>0</v>
      </c>
      <c r="Z15" s="146">
        <f>Z$3*'GHP→EHP削減効果計算書（空調）'!$X19*'GHP→EHP削減効果計算書（空調）'!$Y19*'GHP→EHP削減効果計算書（空調）'!$Z19*Z$4*0.01</f>
        <v>0</v>
      </c>
      <c r="AA15" s="146">
        <f>AA$3*'GHP→EHP削減効果計算書（空調）'!$X19*'GHP→EHP削減効果計算書（空調）'!$Y19*'GHP→EHP削減効果計算書（空調）'!$Z19*AA$4*0.01</f>
        <v>0</v>
      </c>
      <c r="AB15" s="146">
        <f t="shared" si="1"/>
        <v>0</v>
      </c>
    </row>
    <row r="16" spans="1:28">
      <c r="A16" s="437"/>
      <c r="B16" s="142">
        <f>'GHP→EHP削減効果計算書（空調）'!B20</f>
        <v>0</v>
      </c>
      <c r="C16" s="145">
        <f>C$3*'GHP→EHP削減効果計算書（空調）'!$X20*'GHP→EHP削減効果計算書（空調）'!$Y20*'GHP→EHP削減効果計算書（空調）'!$Z20*C$4*0.01</f>
        <v>0</v>
      </c>
      <c r="D16" s="145">
        <f>D$3*'GHP→EHP削減効果計算書（空調）'!$X20*'GHP→EHP削減効果計算書（空調）'!$Y20*'GHP→EHP削減効果計算書（空調）'!$Z20*D$4*0.01</f>
        <v>0</v>
      </c>
      <c r="E16" s="145">
        <f>E$3*'GHP→EHP削減効果計算書（空調）'!$X20*'GHP→EHP削減効果計算書（空調）'!$Y20*'GHP→EHP削減効果計算書（空調）'!$Z20*E$4*0.01</f>
        <v>0</v>
      </c>
      <c r="F16" s="145">
        <f>F$3*'GHP→EHP削減効果計算書（空調）'!$X20*'GHP→EHP削減効果計算書（空調）'!$Y20*'GHP→EHP削減効果計算書（空調）'!$Z20*F$4*0.01</f>
        <v>0</v>
      </c>
      <c r="G16" s="145">
        <f>G$3*'GHP→EHP削減効果計算書（空調）'!$X20*'GHP→EHP削減効果計算書（空調）'!$Y20*'GHP→EHP削減効果計算書（空調）'!$Z20*G$4*0.01</f>
        <v>0</v>
      </c>
      <c r="H16" s="145">
        <f>H$3*'GHP→EHP削減効果計算書（空調）'!$X20*'GHP→EHP削減効果計算書（空調）'!$Y20*'GHP→EHP削減効果計算書（空調）'!$Z20*H$4*0.01</f>
        <v>0</v>
      </c>
      <c r="I16" s="145">
        <f>I$3*'GHP→EHP削減効果計算書（空調）'!$X20*'GHP→EHP削減効果計算書（空調）'!$Y20*'GHP→EHP削減効果計算書（空調）'!$Z20*I$4*0.01</f>
        <v>0</v>
      </c>
      <c r="J16" s="145">
        <f>J$3*'GHP→EHP削減効果計算書（空調）'!$X20*'GHP→EHP削減効果計算書（空調）'!$Y20*'GHP→EHP削減効果計算書（空調）'!$Z20*J$4*0.01</f>
        <v>0</v>
      </c>
      <c r="K16" s="145">
        <f>K$3*'GHP→EHP削減効果計算書（空調）'!$X20*'GHP→EHP削減効果計算書（空調）'!$Y20*'GHP→EHP削減効果計算書（空調）'!$Z20*K$4*0.01</f>
        <v>0</v>
      </c>
      <c r="L16" s="145">
        <f>L$3*'GHP→EHP削減効果計算書（空調）'!$X20*'GHP→EHP削減効果計算書（空調）'!$Y20*'GHP→EHP削減効果計算書（空調）'!$Z20*L$4*0.01</f>
        <v>0</v>
      </c>
      <c r="M16" s="145">
        <f>M$3*'GHP→EHP削減効果計算書（空調）'!$X20*'GHP→EHP削減効果計算書（空調）'!$Y20*'GHP→EHP削減効果計算書（空調）'!$Z20*M$4*0.01</f>
        <v>0</v>
      </c>
      <c r="N16" s="145">
        <f>N$3*'GHP→EHP削減効果計算書（空調）'!$X20*'GHP→EHP削減効果計算書（空調）'!$Y20*'GHP→EHP削減効果計算書（空調）'!$Z20*N$4*0.01</f>
        <v>0</v>
      </c>
      <c r="O16" s="145">
        <f t="shared" si="0"/>
        <v>0</v>
      </c>
      <c r="P16" s="146">
        <f>P$3*'GHP→EHP削減効果計算書（空調）'!$X20*'GHP→EHP削減効果計算書（空調）'!$Y20*'GHP→EHP削減効果計算書（空調）'!$Z20*P$4*0.01</f>
        <v>0</v>
      </c>
      <c r="Q16" s="146">
        <f>Q$3*'GHP→EHP削減効果計算書（空調）'!$X20*'GHP→EHP削減効果計算書（空調）'!$Y20*'GHP→EHP削減効果計算書（空調）'!$Z20*Q$4*0.01</f>
        <v>0</v>
      </c>
      <c r="R16" s="146">
        <f>R$3*'GHP→EHP削減効果計算書（空調）'!$X20*'GHP→EHP削減効果計算書（空調）'!$Y20*'GHP→EHP削減効果計算書（空調）'!$Z20*R$4*0.01</f>
        <v>0</v>
      </c>
      <c r="S16" s="146">
        <f>S$3*'GHP→EHP削減効果計算書（空調）'!$X20*'GHP→EHP削減効果計算書（空調）'!$Y20*'GHP→EHP削減効果計算書（空調）'!$Z20*S$4*0.01</f>
        <v>0</v>
      </c>
      <c r="T16" s="146">
        <f>T$3*'GHP→EHP削減効果計算書（空調）'!$X20*'GHP→EHP削減効果計算書（空調）'!$Y20*'GHP→EHP削減効果計算書（空調）'!$Z20*T$4*0.01</f>
        <v>0</v>
      </c>
      <c r="U16" s="146">
        <f>U$3*'GHP→EHP削減効果計算書（空調）'!$X20*'GHP→EHP削減効果計算書（空調）'!$Y20*'GHP→EHP削減効果計算書（空調）'!$Z20*U$4*0.01</f>
        <v>0</v>
      </c>
      <c r="V16" s="146">
        <f>V$3*'GHP→EHP削減効果計算書（空調）'!$X20*'GHP→EHP削減効果計算書（空調）'!$Y20*'GHP→EHP削減効果計算書（空調）'!$Z20*V$4*0.01</f>
        <v>0</v>
      </c>
      <c r="W16" s="146">
        <f>W$3*'GHP→EHP削減効果計算書（空調）'!$X20*'GHP→EHP削減効果計算書（空調）'!$Y20*'GHP→EHP削減効果計算書（空調）'!$Z20*W$4*0.01</f>
        <v>0</v>
      </c>
      <c r="X16" s="146">
        <f>X$3*'GHP→EHP削減効果計算書（空調）'!$X20*'GHP→EHP削減効果計算書（空調）'!$Y20*'GHP→EHP削減効果計算書（空調）'!$Z20*X$4*0.01</f>
        <v>0</v>
      </c>
      <c r="Y16" s="146">
        <f>Y$3*'GHP→EHP削減効果計算書（空調）'!$X20*'GHP→EHP削減効果計算書（空調）'!$Y20*'GHP→EHP削減効果計算書（空調）'!$Z20*Y$4*0.01</f>
        <v>0</v>
      </c>
      <c r="Z16" s="146">
        <f>Z$3*'GHP→EHP削減効果計算書（空調）'!$X20*'GHP→EHP削減効果計算書（空調）'!$Y20*'GHP→EHP削減効果計算書（空調）'!$Z20*Z$4*0.01</f>
        <v>0</v>
      </c>
      <c r="AA16" s="146">
        <f>AA$3*'GHP→EHP削減効果計算書（空調）'!$X20*'GHP→EHP削減効果計算書（空調）'!$Y20*'GHP→EHP削減効果計算書（空調）'!$Z20*AA$4*0.01</f>
        <v>0</v>
      </c>
      <c r="AB16" s="146">
        <f t="shared" si="1"/>
        <v>0</v>
      </c>
    </row>
    <row r="17" spans="1:28">
      <c r="A17" s="437"/>
      <c r="B17" s="142">
        <f>'GHP→EHP削減効果計算書（空調）'!B21</f>
        <v>0</v>
      </c>
      <c r="C17" s="145">
        <f>C$3*'GHP→EHP削減効果計算書（空調）'!$X21*'GHP→EHP削減効果計算書（空調）'!$Y21*'GHP→EHP削減効果計算書（空調）'!$Z21*C$4*0.01</f>
        <v>0</v>
      </c>
      <c r="D17" s="145">
        <f>D$3*'GHP→EHP削減効果計算書（空調）'!$X21*'GHP→EHP削減効果計算書（空調）'!$Y21*'GHP→EHP削減効果計算書（空調）'!$Z21*D$4*0.01</f>
        <v>0</v>
      </c>
      <c r="E17" s="145">
        <f>E$3*'GHP→EHP削減効果計算書（空調）'!$X21*'GHP→EHP削減効果計算書（空調）'!$Y21*'GHP→EHP削減効果計算書（空調）'!$Z21*E$4*0.01</f>
        <v>0</v>
      </c>
      <c r="F17" s="145">
        <f>F$3*'GHP→EHP削減効果計算書（空調）'!$X21*'GHP→EHP削減効果計算書（空調）'!$Y21*'GHP→EHP削減効果計算書（空調）'!$Z21*F$4*0.01</f>
        <v>0</v>
      </c>
      <c r="G17" s="145">
        <f>G$3*'GHP→EHP削減効果計算書（空調）'!$X21*'GHP→EHP削減効果計算書（空調）'!$Y21*'GHP→EHP削減効果計算書（空調）'!$Z21*G$4*0.01</f>
        <v>0</v>
      </c>
      <c r="H17" s="145">
        <f>H$3*'GHP→EHP削減効果計算書（空調）'!$X21*'GHP→EHP削減効果計算書（空調）'!$Y21*'GHP→EHP削減効果計算書（空調）'!$Z21*H$4*0.01</f>
        <v>0</v>
      </c>
      <c r="I17" s="145">
        <f>I$3*'GHP→EHP削減効果計算書（空調）'!$X21*'GHP→EHP削減効果計算書（空調）'!$Y21*'GHP→EHP削減効果計算書（空調）'!$Z21*I$4*0.01</f>
        <v>0</v>
      </c>
      <c r="J17" s="145">
        <f>J$3*'GHP→EHP削減効果計算書（空調）'!$X21*'GHP→EHP削減効果計算書（空調）'!$Y21*'GHP→EHP削減効果計算書（空調）'!$Z21*J$4*0.01</f>
        <v>0</v>
      </c>
      <c r="K17" s="145">
        <f>K$3*'GHP→EHP削減効果計算書（空調）'!$X21*'GHP→EHP削減効果計算書（空調）'!$Y21*'GHP→EHP削減効果計算書（空調）'!$Z21*K$4*0.01</f>
        <v>0</v>
      </c>
      <c r="L17" s="145">
        <f>L$3*'GHP→EHP削減効果計算書（空調）'!$X21*'GHP→EHP削減効果計算書（空調）'!$Y21*'GHP→EHP削減効果計算書（空調）'!$Z21*L$4*0.01</f>
        <v>0</v>
      </c>
      <c r="M17" s="145">
        <f>M$3*'GHP→EHP削減効果計算書（空調）'!$X21*'GHP→EHP削減効果計算書（空調）'!$Y21*'GHP→EHP削減効果計算書（空調）'!$Z21*M$4*0.01</f>
        <v>0</v>
      </c>
      <c r="N17" s="145">
        <f>N$3*'GHP→EHP削減効果計算書（空調）'!$X21*'GHP→EHP削減効果計算書（空調）'!$Y21*'GHP→EHP削減効果計算書（空調）'!$Z21*N$4*0.01</f>
        <v>0</v>
      </c>
      <c r="O17" s="145">
        <f t="shared" si="0"/>
        <v>0</v>
      </c>
      <c r="P17" s="146">
        <f>P$3*'GHP→EHP削減効果計算書（空調）'!$X21*'GHP→EHP削減効果計算書（空調）'!$Y21*'GHP→EHP削減効果計算書（空調）'!$Z21*P$4*0.01</f>
        <v>0</v>
      </c>
      <c r="Q17" s="146">
        <f>Q$3*'GHP→EHP削減効果計算書（空調）'!$X21*'GHP→EHP削減効果計算書（空調）'!$Y21*'GHP→EHP削減効果計算書（空調）'!$Z21*Q$4*0.01</f>
        <v>0</v>
      </c>
      <c r="R17" s="146">
        <f>R$3*'GHP→EHP削減効果計算書（空調）'!$X21*'GHP→EHP削減効果計算書（空調）'!$Y21*'GHP→EHP削減効果計算書（空調）'!$Z21*R$4*0.01</f>
        <v>0</v>
      </c>
      <c r="S17" s="146">
        <f>S$3*'GHP→EHP削減効果計算書（空調）'!$X21*'GHP→EHP削減効果計算書（空調）'!$Y21*'GHP→EHP削減効果計算書（空調）'!$Z21*S$4*0.01</f>
        <v>0</v>
      </c>
      <c r="T17" s="146">
        <f>T$3*'GHP→EHP削減効果計算書（空調）'!$X21*'GHP→EHP削減効果計算書（空調）'!$Y21*'GHP→EHP削減効果計算書（空調）'!$Z21*T$4*0.01</f>
        <v>0</v>
      </c>
      <c r="U17" s="146">
        <f>U$3*'GHP→EHP削減効果計算書（空調）'!$X21*'GHP→EHP削減効果計算書（空調）'!$Y21*'GHP→EHP削減効果計算書（空調）'!$Z21*U$4*0.01</f>
        <v>0</v>
      </c>
      <c r="V17" s="146">
        <f>V$3*'GHP→EHP削減効果計算書（空調）'!$X21*'GHP→EHP削減効果計算書（空調）'!$Y21*'GHP→EHP削減効果計算書（空調）'!$Z21*V$4*0.01</f>
        <v>0</v>
      </c>
      <c r="W17" s="146">
        <f>W$3*'GHP→EHP削減効果計算書（空調）'!$X21*'GHP→EHP削減効果計算書（空調）'!$Y21*'GHP→EHP削減効果計算書（空調）'!$Z21*W$4*0.01</f>
        <v>0</v>
      </c>
      <c r="X17" s="146">
        <f>X$3*'GHP→EHP削減効果計算書（空調）'!$X21*'GHP→EHP削減効果計算書（空調）'!$Y21*'GHP→EHP削減効果計算書（空調）'!$Z21*X$4*0.01</f>
        <v>0</v>
      </c>
      <c r="Y17" s="146">
        <f>Y$3*'GHP→EHP削減効果計算書（空調）'!$X21*'GHP→EHP削減効果計算書（空調）'!$Y21*'GHP→EHP削減効果計算書（空調）'!$Z21*Y$4*0.01</f>
        <v>0</v>
      </c>
      <c r="Z17" s="146">
        <f>Z$3*'GHP→EHP削減効果計算書（空調）'!$X21*'GHP→EHP削減効果計算書（空調）'!$Y21*'GHP→EHP削減効果計算書（空調）'!$Z21*Z$4*0.01</f>
        <v>0</v>
      </c>
      <c r="AA17" s="146">
        <f>AA$3*'GHP→EHP削減効果計算書（空調）'!$X21*'GHP→EHP削減効果計算書（空調）'!$Y21*'GHP→EHP削減効果計算書（空調）'!$Z21*AA$4*0.01</f>
        <v>0</v>
      </c>
      <c r="AB17" s="146">
        <f t="shared" si="1"/>
        <v>0</v>
      </c>
    </row>
    <row r="18" spans="1:28">
      <c r="A18" s="437"/>
      <c r="B18" s="142">
        <f>'GHP→EHP削減効果計算書（空調）'!B22</f>
        <v>0</v>
      </c>
      <c r="C18" s="145">
        <f>C$3*'GHP→EHP削減効果計算書（空調）'!$X22*'GHP→EHP削減効果計算書（空調）'!$Y22*'GHP→EHP削減効果計算書（空調）'!$Z22*C$4*0.01</f>
        <v>0</v>
      </c>
      <c r="D18" s="145">
        <f>D$3*'GHP→EHP削減効果計算書（空調）'!$X22*'GHP→EHP削減効果計算書（空調）'!$Y22*'GHP→EHP削減効果計算書（空調）'!$Z22*D$4*0.01</f>
        <v>0</v>
      </c>
      <c r="E18" s="145">
        <f>E$3*'GHP→EHP削減効果計算書（空調）'!$X22*'GHP→EHP削減効果計算書（空調）'!$Y22*'GHP→EHP削減効果計算書（空調）'!$Z22*E$4*0.01</f>
        <v>0</v>
      </c>
      <c r="F18" s="145">
        <f>F$3*'GHP→EHP削減効果計算書（空調）'!$X22*'GHP→EHP削減効果計算書（空調）'!$Y22*'GHP→EHP削減効果計算書（空調）'!$Z22*F$4*0.01</f>
        <v>0</v>
      </c>
      <c r="G18" s="145">
        <f>G$3*'GHP→EHP削減効果計算書（空調）'!$X22*'GHP→EHP削減効果計算書（空調）'!$Y22*'GHP→EHP削減効果計算書（空調）'!$Z22*G$4*0.01</f>
        <v>0</v>
      </c>
      <c r="H18" s="145">
        <f>H$3*'GHP→EHP削減効果計算書（空調）'!$X22*'GHP→EHP削減効果計算書（空調）'!$Y22*'GHP→EHP削減効果計算書（空調）'!$Z22*H$4*0.01</f>
        <v>0</v>
      </c>
      <c r="I18" s="145">
        <f>I$3*'GHP→EHP削減効果計算書（空調）'!$X22*'GHP→EHP削減効果計算書（空調）'!$Y22*'GHP→EHP削減効果計算書（空調）'!$Z22*I$4*0.01</f>
        <v>0</v>
      </c>
      <c r="J18" s="145">
        <f>J$3*'GHP→EHP削減効果計算書（空調）'!$X22*'GHP→EHP削減効果計算書（空調）'!$Y22*'GHP→EHP削減効果計算書（空調）'!$Z22*J$4*0.01</f>
        <v>0</v>
      </c>
      <c r="K18" s="145">
        <f>K$3*'GHP→EHP削減効果計算書（空調）'!$X22*'GHP→EHP削減効果計算書（空調）'!$Y22*'GHP→EHP削減効果計算書（空調）'!$Z22*K$4*0.01</f>
        <v>0</v>
      </c>
      <c r="L18" s="145">
        <f>L$3*'GHP→EHP削減効果計算書（空調）'!$X22*'GHP→EHP削減効果計算書（空調）'!$Y22*'GHP→EHP削減効果計算書（空調）'!$Z22*L$4*0.01</f>
        <v>0</v>
      </c>
      <c r="M18" s="145">
        <f>M$3*'GHP→EHP削減効果計算書（空調）'!$X22*'GHP→EHP削減効果計算書（空調）'!$Y22*'GHP→EHP削減効果計算書（空調）'!$Z22*M$4*0.01</f>
        <v>0</v>
      </c>
      <c r="N18" s="145">
        <f>N$3*'GHP→EHP削減効果計算書（空調）'!$X22*'GHP→EHP削減効果計算書（空調）'!$Y22*'GHP→EHP削減効果計算書（空調）'!$Z22*N$4*0.01</f>
        <v>0</v>
      </c>
      <c r="O18" s="145">
        <f t="shared" si="0"/>
        <v>0</v>
      </c>
      <c r="P18" s="146">
        <f>P$3*'GHP→EHP削減効果計算書（空調）'!$X22*'GHP→EHP削減効果計算書（空調）'!$Y22*'GHP→EHP削減効果計算書（空調）'!$Z22*P$4*0.01</f>
        <v>0</v>
      </c>
      <c r="Q18" s="146">
        <f>Q$3*'GHP→EHP削減効果計算書（空調）'!$X22*'GHP→EHP削減効果計算書（空調）'!$Y22*'GHP→EHP削減効果計算書（空調）'!$Z22*Q$4*0.01</f>
        <v>0</v>
      </c>
      <c r="R18" s="146">
        <f>R$3*'GHP→EHP削減効果計算書（空調）'!$X22*'GHP→EHP削減効果計算書（空調）'!$Y22*'GHP→EHP削減効果計算書（空調）'!$Z22*R$4*0.01</f>
        <v>0</v>
      </c>
      <c r="S18" s="146">
        <f>S$3*'GHP→EHP削減効果計算書（空調）'!$X22*'GHP→EHP削減効果計算書（空調）'!$Y22*'GHP→EHP削減効果計算書（空調）'!$Z22*S$4*0.01</f>
        <v>0</v>
      </c>
      <c r="T18" s="146">
        <f>T$3*'GHP→EHP削減効果計算書（空調）'!$X22*'GHP→EHP削減効果計算書（空調）'!$Y22*'GHP→EHP削減効果計算書（空調）'!$Z22*T$4*0.01</f>
        <v>0</v>
      </c>
      <c r="U18" s="146">
        <f>U$3*'GHP→EHP削減効果計算書（空調）'!$X22*'GHP→EHP削減効果計算書（空調）'!$Y22*'GHP→EHP削減効果計算書（空調）'!$Z22*U$4*0.01</f>
        <v>0</v>
      </c>
      <c r="V18" s="146">
        <f>V$3*'GHP→EHP削減効果計算書（空調）'!$X22*'GHP→EHP削減効果計算書（空調）'!$Y22*'GHP→EHP削減効果計算書（空調）'!$Z22*V$4*0.01</f>
        <v>0</v>
      </c>
      <c r="W18" s="146">
        <f>W$3*'GHP→EHP削減効果計算書（空調）'!$X22*'GHP→EHP削減効果計算書（空調）'!$Y22*'GHP→EHP削減効果計算書（空調）'!$Z22*W$4*0.01</f>
        <v>0</v>
      </c>
      <c r="X18" s="146">
        <f>X$3*'GHP→EHP削減効果計算書（空調）'!$X22*'GHP→EHP削減効果計算書（空調）'!$Y22*'GHP→EHP削減効果計算書（空調）'!$Z22*X$4*0.01</f>
        <v>0</v>
      </c>
      <c r="Y18" s="146">
        <f>Y$3*'GHP→EHP削減効果計算書（空調）'!$X22*'GHP→EHP削減効果計算書（空調）'!$Y22*'GHP→EHP削減効果計算書（空調）'!$Z22*Y$4*0.01</f>
        <v>0</v>
      </c>
      <c r="Z18" s="146">
        <f>Z$3*'GHP→EHP削減効果計算書（空調）'!$X22*'GHP→EHP削減効果計算書（空調）'!$Y22*'GHP→EHP削減効果計算書（空調）'!$Z22*Z$4*0.01</f>
        <v>0</v>
      </c>
      <c r="AA18" s="146">
        <f>AA$3*'GHP→EHP削減効果計算書（空調）'!$X22*'GHP→EHP削減効果計算書（空調）'!$Y22*'GHP→EHP削減効果計算書（空調）'!$Z22*AA$4*0.01</f>
        <v>0</v>
      </c>
      <c r="AB18" s="146">
        <f t="shared" si="1"/>
        <v>0</v>
      </c>
    </row>
    <row r="19" spans="1:28">
      <c r="A19" s="437"/>
      <c r="B19" s="142">
        <f>'GHP→EHP削減効果計算書（空調）'!B23</f>
        <v>0</v>
      </c>
      <c r="C19" s="145">
        <f>C$3*'GHP→EHP削減効果計算書（空調）'!$X23*'GHP→EHP削減効果計算書（空調）'!$Y23*'GHP→EHP削減効果計算書（空調）'!$Z23*C$4*0.01</f>
        <v>0</v>
      </c>
      <c r="D19" s="145">
        <f>D$3*'GHP→EHP削減効果計算書（空調）'!$X23*'GHP→EHP削減効果計算書（空調）'!$Y23*'GHP→EHP削減効果計算書（空調）'!$Z23*D$4*0.01</f>
        <v>0</v>
      </c>
      <c r="E19" s="145">
        <f>E$3*'GHP→EHP削減効果計算書（空調）'!$X23*'GHP→EHP削減効果計算書（空調）'!$Y23*'GHP→EHP削減効果計算書（空調）'!$Z23*E$4*0.01</f>
        <v>0</v>
      </c>
      <c r="F19" s="145">
        <f>F$3*'GHP→EHP削減効果計算書（空調）'!$X23*'GHP→EHP削減効果計算書（空調）'!$Y23*'GHP→EHP削減効果計算書（空調）'!$Z23*F$4*0.01</f>
        <v>0</v>
      </c>
      <c r="G19" s="145">
        <f>G$3*'GHP→EHP削減効果計算書（空調）'!$X23*'GHP→EHP削減効果計算書（空調）'!$Y23*'GHP→EHP削減効果計算書（空調）'!$Z23*G$4*0.01</f>
        <v>0</v>
      </c>
      <c r="H19" s="145">
        <f>H$3*'GHP→EHP削減効果計算書（空調）'!$X23*'GHP→EHP削減効果計算書（空調）'!$Y23*'GHP→EHP削減効果計算書（空調）'!$Z23*H$4*0.01</f>
        <v>0</v>
      </c>
      <c r="I19" s="145">
        <f>I$3*'GHP→EHP削減効果計算書（空調）'!$X23*'GHP→EHP削減効果計算書（空調）'!$Y23*'GHP→EHP削減効果計算書（空調）'!$Z23*I$4*0.01</f>
        <v>0</v>
      </c>
      <c r="J19" s="145">
        <f>J$3*'GHP→EHP削減効果計算書（空調）'!$X23*'GHP→EHP削減効果計算書（空調）'!$Y23*'GHP→EHP削減効果計算書（空調）'!$Z23*J$4*0.01</f>
        <v>0</v>
      </c>
      <c r="K19" s="145">
        <f>K$3*'GHP→EHP削減効果計算書（空調）'!$X23*'GHP→EHP削減効果計算書（空調）'!$Y23*'GHP→EHP削減効果計算書（空調）'!$Z23*K$4*0.01</f>
        <v>0</v>
      </c>
      <c r="L19" s="145">
        <f>L$3*'GHP→EHP削減効果計算書（空調）'!$X23*'GHP→EHP削減効果計算書（空調）'!$Y23*'GHP→EHP削減効果計算書（空調）'!$Z23*L$4*0.01</f>
        <v>0</v>
      </c>
      <c r="M19" s="145">
        <f>M$3*'GHP→EHP削減効果計算書（空調）'!$X23*'GHP→EHP削減効果計算書（空調）'!$Y23*'GHP→EHP削減効果計算書（空調）'!$Z23*M$4*0.01</f>
        <v>0</v>
      </c>
      <c r="N19" s="145">
        <f>N$3*'GHP→EHP削減効果計算書（空調）'!$X23*'GHP→EHP削減効果計算書（空調）'!$Y23*'GHP→EHP削減効果計算書（空調）'!$Z23*N$4*0.01</f>
        <v>0</v>
      </c>
      <c r="O19" s="145">
        <f t="shared" si="0"/>
        <v>0</v>
      </c>
      <c r="P19" s="146">
        <f>P$3*'GHP→EHP削減効果計算書（空調）'!$X23*'GHP→EHP削減効果計算書（空調）'!$Y23*'GHP→EHP削減効果計算書（空調）'!$Z23*P$4*0.01</f>
        <v>0</v>
      </c>
      <c r="Q19" s="146">
        <f>Q$3*'GHP→EHP削減効果計算書（空調）'!$X23*'GHP→EHP削減効果計算書（空調）'!$Y23*'GHP→EHP削減効果計算書（空調）'!$Z23*Q$4*0.01</f>
        <v>0</v>
      </c>
      <c r="R19" s="146">
        <f>R$3*'GHP→EHP削減効果計算書（空調）'!$X23*'GHP→EHP削減効果計算書（空調）'!$Y23*'GHP→EHP削減効果計算書（空調）'!$Z23*R$4*0.01</f>
        <v>0</v>
      </c>
      <c r="S19" s="146">
        <f>S$3*'GHP→EHP削減効果計算書（空調）'!$X23*'GHP→EHP削減効果計算書（空調）'!$Y23*'GHP→EHP削減効果計算書（空調）'!$Z23*S$4*0.01</f>
        <v>0</v>
      </c>
      <c r="T19" s="146">
        <f>T$3*'GHP→EHP削減効果計算書（空調）'!$X23*'GHP→EHP削減効果計算書（空調）'!$Y23*'GHP→EHP削減効果計算書（空調）'!$Z23*T$4*0.01</f>
        <v>0</v>
      </c>
      <c r="U19" s="146">
        <f>U$3*'GHP→EHP削減効果計算書（空調）'!$X23*'GHP→EHP削減効果計算書（空調）'!$Y23*'GHP→EHP削減効果計算書（空調）'!$Z23*U$4*0.01</f>
        <v>0</v>
      </c>
      <c r="V19" s="146">
        <f>V$3*'GHP→EHP削減効果計算書（空調）'!$X23*'GHP→EHP削減効果計算書（空調）'!$Y23*'GHP→EHP削減効果計算書（空調）'!$Z23*V$4*0.01</f>
        <v>0</v>
      </c>
      <c r="W19" s="146">
        <f>W$3*'GHP→EHP削減効果計算書（空調）'!$X23*'GHP→EHP削減効果計算書（空調）'!$Y23*'GHP→EHP削減効果計算書（空調）'!$Z23*W$4*0.01</f>
        <v>0</v>
      </c>
      <c r="X19" s="146">
        <f>X$3*'GHP→EHP削減効果計算書（空調）'!$X23*'GHP→EHP削減効果計算書（空調）'!$Y23*'GHP→EHP削減効果計算書（空調）'!$Z23*X$4*0.01</f>
        <v>0</v>
      </c>
      <c r="Y19" s="146">
        <f>Y$3*'GHP→EHP削減効果計算書（空調）'!$X23*'GHP→EHP削減効果計算書（空調）'!$Y23*'GHP→EHP削減効果計算書（空調）'!$Z23*Y$4*0.01</f>
        <v>0</v>
      </c>
      <c r="Z19" s="146">
        <f>Z$3*'GHP→EHP削減効果計算書（空調）'!$X23*'GHP→EHP削減効果計算書（空調）'!$Y23*'GHP→EHP削減効果計算書（空調）'!$Z23*Z$4*0.01</f>
        <v>0</v>
      </c>
      <c r="AA19" s="146">
        <f>AA$3*'GHP→EHP削減効果計算書（空調）'!$X23*'GHP→EHP削減効果計算書（空調）'!$Y23*'GHP→EHP削減効果計算書（空調）'!$Z23*AA$4*0.01</f>
        <v>0</v>
      </c>
      <c r="AB19" s="146">
        <f t="shared" si="1"/>
        <v>0</v>
      </c>
    </row>
    <row r="20" spans="1:28">
      <c r="A20" s="437"/>
      <c r="B20" s="142">
        <f>'GHP→EHP削減効果計算書（空調）'!B24</f>
        <v>0</v>
      </c>
      <c r="C20" s="145">
        <f>C$3*'GHP→EHP削減効果計算書（空調）'!$X24*'GHP→EHP削減効果計算書（空調）'!$Y24*'GHP→EHP削減効果計算書（空調）'!$Z24*C$4*0.01</f>
        <v>0</v>
      </c>
      <c r="D20" s="145">
        <f>D$3*'GHP→EHP削減効果計算書（空調）'!$X24*'GHP→EHP削減効果計算書（空調）'!$Y24*'GHP→EHP削減効果計算書（空調）'!$Z24*D$4*0.01</f>
        <v>0</v>
      </c>
      <c r="E20" s="145">
        <f>E$3*'GHP→EHP削減効果計算書（空調）'!$X24*'GHP→EHP削減効果計算書（空調）'!$Y24*'GHP→EHP削減効果計算書（空調）'!$Z24*E$4*0.01</f>
        <v>0</v>
      </c>
      <c r="F20" s="145">
        <f>F$3*'GHP→EHP削減効果計算書（空調）'!$X24*'GHP→EHP削減効果計算書（空調）'!$Y24*'GHP→EHP削減効果計算書（空調）'!$Z24*F$4*0.01</f>
        <v>0</v>
      </c>
      <c r="G20" s="145">
        <f>G$3*'GHP→EHP削減効果計算書（空調）'!$X24*'GHP→EHP削減効果計算書（空調）'!$Y24*'GHP→EHP削減効果計算書（空調）'!$Z24*G$4*0.01</f>
        <v>0</v>
      </c>
      <c r="H20" s="145">
        <f>H$3*'GHP→EHP削減効果計算書（空調）'!$X24*'GHP→EHP削減効果計算書（空調）'!$Y24*'GHP→EHP削減効果計算書（空調）'!$Z24*H$4*0.01</f>
        <v>0</v>
      </c>
      <c r="I20" s="145">
        <f>I$3*'GHP→EHP削減効果計算書（空調）'!$X24*'GHP→EHP削減効果計算書（空調）'!$Y24*'GHP→EHP削減効果計算書（空調）'!$Z24*I$4*0.01</f>
        <v>0</v>
      </c>
      <c r="J20" s="145">
        <f>J$3*'GHP→EHP削減効果計算書（空調）'!$X24*'GHP→EHP削減効果計算書（空調）'!$Y24*'GHP→EHP削減効果計算書（空調）'!$Z24*J$4*0.01</f>
        <v>0</v>
      </c>
      <c r="K20" s="145">
        <f>K$3*'GHP→EHP削減効果計算書（空調）'!$X24*'GHP→EHP削減効果計算書（空調）'!$Y24*'GHP→EHP削減効果計算書（空調）'!$Z24*K$4*0.01</f>
        <v>0</v>
      </c>
      <c r="L20" s="145">
        <f>L$3*'GHP→EHP削減効果計算書（空調）'!$X24*'GHP→EHP削減効果計算書（空調）'!$Y24*'GHP→EHP削減効果計算書（空調）'!$Z24*L$4*0.01</f>
        <v>0</v>
      </c>
      <c r="M20" s="145">
        <f>M$3*'GHP→EHP削減効果計算書（空調）'!$X24*'GHP→EHP削減効果計算書（空調）'!$Y24*'GHP→EHP削減効果計算書（空調）'!$Z24*M$4*0.01</f>
        <v>0</v>
      </c>
      <c r="N20" s="145">
        <f>N$3*'GHP→EHP削減効果計算書（空調）'!$X24*'GHP→EHP削減効果計算書（空調）'!$Y24*'GHP→EHP削減効果計算書（空調）'!$Z24*N$4*0.01</f>
        <v>0</v>
      </c>
      <c r="O20" s="145">
        <f t="shared" si="0"/>
        <v>0</v>
      </c>
      <c r="P20" s="146">
        <f>P$3*'GHP→EHP削減効果計算書（空調）'!$X24*'GHP→EHP削減効果計算書（空調）'!$Y24*'GHP→EHP削減効果計算書（空調）'!$Z24*P$4*0.01</f>
        <v>0</v>
      </c>
      <c r="Q20" s="146">
        <f>Q$3*'GHP→EHP削減効果計算書（空調）'!$X24*'GHP→EHP削減効果計算書（空調）'!$Y24*'GHP→EHP削減効果計算書（空調）'!$Z24*Q$4*0.01</f>
        <v>0</v>
      </c>
      <c r="R20" s="146">
        <f>R$3*'GHP→EHP削減効果計算書（空調）'!$X24*'GHP→EHP削減効果計算書（空調）'!$Y24*'GHP→EHP削減効果計算書（空調）'!$Z24*R$4*0.01</f>
        <v>0</v>
      </c>
      <c r="S20" s="146">
        <f>S$3*'GHP→EHP削減効果計算書（空調）'!$X24*'GHP→EHP削減効果計算書（空調）'!$Y24*'GHP→EHP削減効果計算書（空調）'!$Z24*S$4*0.01</f>
        <v>0</v>
      </c>
      <c r="T20" s="146">
        <f>T$3*'GHP→EHP削減効果計算書（空調）'!$X24*'GHP→EHP削減効果計算書（空調）'!$Y24*'GHP→EHP削減効果計算書（空調）'!$Z24*T$4*0.01</f>
        <v>0</v>
      </c>
      <c r="U20" s="146">
        <f>U$3*'GHP→EHP削減効果計算書（空調）'!$X24*'GHP→EHP削減効果計算書（空調）'!$Y24*'GHP→EHP削減効果計算書（空調）'!$Z24*U$4*0.01</f>
        <v>0</v>
      </c>
      <c r="V20" s="146">
        <f>V$3*'GHP→EHP削減効果計算書（空調）'!$X24*'GHP→EHP削減効果計算書（空調）'!$Y24*'GHP→EHP削減効果計算書（空調）'!$Z24*V$4*0.01</f>
        <v>0</v>
      </c>
      <c r="W20" s="146">
        <f>W$3*'GHP→EHP削減効果計算書（空調）'!$X24*'GHP→EHP削減効果計算書（空調）'!$Y24*'GHP→EHP削減効果計算書（空調）'!$Z24*W$4*0.01</f>
        <v>0</v>
      </c>
      <c r="X20" s="146">
        <f>X$3*'GHP→EHP削減効果計算書（空調）'!$X24*'GHP→EHP削減効果計算書（空調）'!$Y24*'GHP→EHP削減効果計算書（空調）'!$Z24*X$4*0.01</f>
        <v>0</v>
      </c>
      <c r="Y20" s="146">
        <f>Y$3*'GHP→EHP削減効果計算書（空調）'!$X24*'GHP→EHP削減効果計算書（空調）'!$Y24*'GHP→EHP削減効果計算書（空調）'!$Z24*Y$4*0.01</f>
        <v>0</v>
      </c>
      <c r="Z20" s="146">
        <f>Z$3*'GHP→EHP削減効果計算書（空調）'!$X24*'GHP→EHP削減効果計算書（空調）'!$Y24*'GHP→EHP削減効果計算書（空調）'!$Z24*Z$4*0.01</f>
        <v>0</v>
      </c>
      <c r="AA20" s="146">
        <f>AA$3*'GHP→EHP削減効果計算書（空調）'!$X24*'GHP→EHP削減効果計算書（空調）'!$Y24*'GHP→EHP削減効果計算書（空調）'!$Z24*AA$4*0.01</f>
        <v>0</v>
      </c>
      <c r="AB20" s="146">
        <f t="shared" si="1"/>
        <v>0</v>
      </c>
    </row>
    <row r="21" spans="1:28">
      <c r="A21" s="437"/>
      <c r="B21" s="142">
        <f>'GHP→EHP削減効果計算書（空調）'!B25</f>
        <v>0</v>
      </c>
      <c r="C21" s="145">
        <f>C$3*'GHP→EHP削減効果計算書（空調）'!$X25*'GHP→EHP削減効果計算書（空調）'!$Y25*'GHP→EHP削減効果計算書（空調）'!$Z25*C$4*0.01</f>
        <v>0</v>
      </c>
      <c r="D21" s="145">
        <f>D$3*'GHP→EHP削減効果計算書（空調）'!$X25*'GHP→EHP削減効果計算書（空調）'!$Y25*'GHP→EHP削減効果計算書（空調）'!$Z25*D$4*0.01</f>
        <v>0</v>
      </c>
      <c r="E21" s="145">
        <f>E$3*'GHP→EHP削減効果計算書（空調）'!$X25*'GHP→EHP削減効果計算書（空調）'!$Y25*'GHP→EHP削減効果計算書（空調）'!$Z25*E$4*0.01</f>
        <v>0</v>
      </c>
      <c r="F21" s="145">
        <f>F$3*'GHP→EHP削減効果計算書（空調）'!$X25*'GHP→EHP削減効果計算書（空調）'!$Y25*'GHP→EHP削減効果計算書（空調）'!$Z25*F$4*0.01</f>
        <v>0</v>
      </c>
      <c r="G21" s="145">
        <f>G$3*'GHP→EHP削減効果計算書（空調）'!$X25*'GHP→EHP削減効果計算書（空調）'!$Y25*'GHP→EHP削減効果計算書（空調）'!$Z25*G$4*0.01</f>
        <v>0</v>
      </c>
      <c r="H21" s="145">
        <f>H$3*'GHP→EHP削減効果計算書（空調）'!$X25*'GHP→EHP削減効果計算書（空調）'!$Y25*'GHP→EHP削減効果計算書（空調）'!$Z25*H$4*0.01</f>
        <v>0</v>
      </c>
      <c r="I21" s="145">
        <f>I$3*'GHP→EHP削減効果計算書（空調）'!$X25*'GHP→EHP削減効果計算書（空調）'!$Y25*'GHP→EHP削減効果計算書（空調）'!$Z25*I$4*0.01</f>
        <v>0</v>
      </c>
      <c r="J21" s="145">
        <f>J$3*'GHP→EHP削減効果計算書（空調）'!$X25*'GHP→EHP削減効果計算書（空調）'!$Y25*'GHP→EHP削減効果計算書（空調）'!$Z25*J$4*0.01</f>
        <v>0</v>
      </c>
      <c r="K21" s="145">
        <f>K$3*'GHP→EHP削減効果計算書（空調）'!$X25*'GHP→EHP削減効果計算書（空調）'!$Y25*'GHP→EHP削減効果計算書（空調）'!$Z25*K$4*0.01</f>
        <v>0</v>
      </c>
      <c r="L21" s="145">
        <f>L$3*'GHP→EHP削減効果計算書（空調）'!$X25*'GHP→EHP削減効果計算書（空調）'!$Y25*'GHP→EHP削減効果計算書（空調）'!$Z25*L$4*0.01</f>
        <v>0</v>
      </c>
      <c r="M21" s="145">
        <f>M$3*'GHP→EHP削減効果計算書（空調）'!$X25*'GHP→EHP削減効果計算書（空調）'!$Y25*'GHP→EHP削減効果計算書（空調）'!$Z25*M$4*0.01</f>
        <v>0</v>
      </c>
      <c r="N21" s="145">
        <f>N$3*'GHP→EHP削減効果計算書（空調）'!$X25*'GHP→EHP削減効果計算書（空調）'!$Y25*'GHP→EHP削減効果計算書（空調）'!$Z25*N$4*0.01</f>
        <v>0</v>
      </c>
      <c r="O21" s="145">
        <f t="shared" si="0"/>
        <v>0</v>
      </c>
      <c r="P21" s="146">
        <f>P$3*'GHP→EHP削減効果計算書（空調）'!$X25*'GHP→EHP削減効果計算書（空調）'!$Y25*'GHP→EHP削減効果計算書（空調）'!$Z25*P$4*0.01</f>
        <v>0</v>
      </c>
      <c r="Q21" s="146">
        <f>Q$3*'GHP→EHP削減効果計算書（空調）'!$X25*'GHP→EHP削減効果計算書（空調）'!$Y25*'GHP→EHP削減効果計算書（空調）'!$Z25*Q$4*0.01</f>
        <v>0</v>
      </c>
      <c r="R21" s="146">
        <f>R$3*'GHP→EHP削減効果計算書（空調）'!$X25*'GHP→EHP削減効果計算書（空調）'!$Y25*'GHP→EHP削減効果計算書（空調）'!$Z25*R$4*0.01</f>
        <v>0</v>
      </c>
      <c r="S21" s="146">
        <f>S$3*'GHP→EHP削減効果計算書（空調）'!$X25*'GHP→EHP削減効果計算書（空調）'!$Y25*'GHP→EHP削減効果計算書（空調）'!$Z25*S$4*0.01</f>
        <v>0</v>
      </c>
      <c r="T21" s="146">
        <f>T$3*'GHP→EHP削減効果計算書（空調）'!$X25*'GHP→EHP削減効果計算書（空調）'!$Y25*'GHP→EHP削減効果計算書（空調）'!$Z25*T$4*0.01</f>
        <v>0</v>
      </c>
      <c r="U21" s="146">
        <f>U$3*'GHP→EHP削減効果計算書（空調）'!$X25*'GHP→EHP削減効果計算書（空調）'!$Y25*'GHP→EHP削減効果計算書（空調）'!$Z25*U$4*0.01</f>
        <v>0</v>
      </c>
      <c r="V21" s="146">
        <f>V$3*'GHP→EHP削減効果計算書（空調）'!$X25*'GHP→EHP削減効果計算書（空調）'!$Y25*'GHP→EHP削減効果計算書（空調）'!$Z25*V$4*0.01</f>
        <v>0</v>
      </c>
      <c r="W21" s="146">
        <f>W$3*'GHP→EHP削減効果計算書（空調）'!$X25*'GHP→EHP削減効果計算書（空調）'!$Y25*'GHP→EHP削減効果計算書（空調）'!$Z25*W$4*0.01</f>
        <v>0</v>
      </c>
      <c r="X21" s="146">
        <f>X$3*'GHP→EHP削減効果計算書（空調）'!$X25*'GHP→EHP削減効果計算書（空調）'!$Y25*'GHP→EHP削減効果計算書（空調）'!$Z25*X$4*0.01</f>
        <v>0</v>
      </c>
      <c r="Y21" s="146">
        <f>Y$3*'GHP→EHP削減効果計算書（空調）'!$X25*'GHP→EHP削減効果計算書（空調）'!$Y25*'GHP→EHP削減効果計算書（空調）'!$Z25*Y$4*0.01</f>
        <v>0</v>
      </c>
      <c r="Z21" s="146">
        <f>Z$3*'GHP→EHP削減効果計算書（空調）'!$X25*'GHP→EHP削減効果計算書（空調）'!$Y25*'GHP→EHP削減効果計算書（空調）'!$Z25*Z$4*0.01</f>
        <v>0</v>
      </c>
      <c r="AA21" s="146">
        <f>AA$3*'GHP→EHP削減効果計算書（空調）'!$X25*'GHP→EHP削減効果計算書（空調）'!$Y25*'GHP→EHP削減効果計算書（空調）'!$Z25*AA$4*0.01</f>
        <v>0</v>
      </c>
      <c r="AB21" s="146">
        <f t="shared" si="1"/>
        <v>0</v>
      </c>
    </row>
    <row r="22" spans="1:28">
      <c r="A22" s="437"/>
      <c r="B22" s="142">
        <f>'GHP→EHP削減効果計算書（空調）'!B26</f>
        <v>0</v>
      </c>
      <c r="C22" s="145">
        <f>C$3*'GHP→EHP削減効果計算書（空調）'!$X26*'GHP→EHP削減効果計算書（空調）'!$Y26*'GHP→EHP削減効果計算書（空調）'!$Z26*C$4*0.01</f>
        <v>0</v>
      </c>
      <c r="D22" s="145">
        <f>D$3*'GHP→EHP削減効果計算書（空調）'!$X26*'GHP→EHP削減効果計算書（空調）'!$Y26*'GHP→EHP削減効果計算書（空調）'!$Z26*D$4*0.01</f>
        <v>0</v>
      </c>
      <c r="E22" s="145">
        <f>E$3*'GHP→EHP削減効果計算書（空調）'!$X26*'GHP→EHP削減効果計算書（空調）'!$Y26*'GHP→EHP削減効果計算書（空調）'!$Z26*E$4*0.01</f>
        <v>0</v>
      </c>
      <c r="F22" s="145">
        <f>F$3*'GHP→EHP削減効果計算書（空調）'!$X26*'GHP→EHP削減効果計算書（空調）'!$Y26*'GHP→EHP削減効果計算書（空調）'!$Z26*F$4*0.01</f>
        <v>0</v>
      </c>
      <c r="G22" s="145">
        <f>G$3*'GHP→EHP削減効果計算書（空調）'!$X26*'GHP→EHP削減効果計算書（空調）'!$Y26*'GHP→EHP削減効果計算書（空調）'!$Z26*G$4*0.01</f>
        <v>0</v>
      </c>
      <c r="H22" s="145">
        <f>H$3*'GHP→EHP削減効果計算書（空調）'!$X26*'GHP→EHP削減効果計算書（空調）'!$Y26*'GHP→EHP削減効果計算書（空調）'!$Z26*H$4*0.01</f>
        <v>0</v>
      </c>
      <c r="I22" s="145">
        <f>I$3*'GHP→EHP削減効果計算書（空調）'!$X26*'GHP→EHP削減効果計算書（空調）'!$Y26*'GHP→EHP削減効果計算書（空調）'!$Z26*I$4*0.01</f>
        <v>0</v>
      </c>
      <c r="J22" s="145">
        <f>J$3*'GHP→EHP削減効果計算書（空調）'!$X26*'GHP→EHP削減効果計算書（空調）'!$Y26*'GHP→EHP削減効果計算書（空調）'!$Z26*J$4*0.01</f>
        <v>0</v>
      </c>
      <c r="K22" s="145">
        <f>K$3*'GHP→EHP削減効果計算書（空調）'!$X26*'GHP→EHP削減効果計算書（空調）'!$Y26*'GHP→EHP削減効果計算書（空調）'!$Z26*K$4*0.01</f>
        <v>0</v>
      </c>
      <c r="L22" s="145">
        <f>L$3*'GHP→EHP削減効果計算書（空調）'!$X26*'GHP→EHP削減効果計算書（空調）'!$Y26*'GHP→EHP削減効果計算書（空調）'!$Z26*L$4*0.01</f>
        <v>0</v>
      </c>
      <c r="M22" s="145">
        <f>M$3*'GHP→EHP削減効果計算書（空調）'!$X26*'GHP→EHP削減効果計算書（空調）'!$Y26*'GHP→EHP削減効果計算書（空調）'!$Z26*M$4*0.01</f>
        <v>0</v>
      </c>
      <c r="N22" s="145">
        <f>N$3*'GHP→EHP削減効果計算書（空調）'!$X26*'GHP→EHP削減効果計算書（空調）'!$Y26*'GHP→EHP削減効果計算書（空調）'!$Z26*N$4*0.01</f>
        <v>0</v>
      </c>
      <c r="O22" s="145">
        <f t="shared" si="0"/>
        <v>0</v>
      </c>
      <c r="P22" s="146">
        <f>P$3*'GHP→EHP削減効果計算書（空調）'!$X26*'GHP→EHP削減効果計算書（空調）'!$Y26*'GHP→EHP削減効果計算書（空調）'!$Z26*P$4*0.01</f>
        <v>0</v>
      </c>
      <c r="Q22" s="146">
        <f>Q$3*'GHP→EHP削減効果計算書（空調）'!$X26*'GHP→EHP削減効果計算書（空調）'!$Y26*'GHP→EHP削減効果計算書（空調）'!$Z26*Q$4*0.01</f>
        <v>0</v>
      </c>
      <c r="R22" s="146">
        <f>R$3*'GHP→EHP削減効果計算書（空調）'!$X26*'GHP→EHP削減効果計算書（空調）'!$Y26*'GHP→EHP削減効果計算書（空調）'!$Z26*R$4*0.01</f>
        <v>0</v>
      </c>
      <c r="S22" s="146">
        <f>S$3*'GHP→EHP削減効果計算書（空調）'!$X26*'GHP→EHP削減効果計算書（空調）'!$Y26*'GHP→EHP削減効果計算書（空調）'!$Z26*S$4*0.01</f>
        <v>0</v>
      </c>
      <c r="T22" s="146">
        <f>T$3*'GHP→EHP削減効果計算書（空調）'!$X26*'GHP→EHP削減効果計算書（空調）'!$Y26*'GHP→EHP削減効果計算書（空調）'!$Z26*T$4*0.01</f>
        <v>0</v>
      </c>
      <c r="U22" s="146">
        <f>U$3*'GHP→EHP削減効果計算書（空調）'!$X26*'GHP→EHP削減効果計算書（空調）'!$Y26*'GHP→EHP削減効果計算書（空調）'!$Z26*U$4*0.01</f>
        <v>0</v>
      </c>
      <c r="V22" s="146">
        <f>V$3*'GHP→EHP削減効果計算書（空調）'!$X26*'GHP→EHP削減効果計算書（空調）'!$Y26*'GHP→EHP削減効果計算書（空調）'!$Z26*V$4*0.01</f>
        <v>0</v>
      </c>
      <c r="W22" s="146">
        <f>W$3*'GHP→EHP削減効果計算書（空調）'!$X26*'GHP→EHP削減効果計算書（空調）'!$Y26*'GHP→EHP削減効果計算書（空調）'!$Z26*W$4*0.01</f>
        <v>0</v>
      </c>
      <c r="X22" s="146">
        <f>X$3*'GHP→EHP削減効果計算書（空調）'!$X26*'GHP→EHP削減効果計算書（空調）'!$Y26*'GHP→EHP削減効果計算書（空調）'!$Z26*X$4*0.01</f>
        <v>0</v>
      </c>
      <c r="Y22" s="146">
        <f>Y$3*'GHP→EHP削減効果計算書（空調）'!$X26*'GHP→EHP削減効果計算書（空調）'!$Y26*'GHP→EHP削減効果計算書（空調）'!$Z26*Y$4*0.01</f>
        <v>0</v>
      </c>
      <c r="Z22" s="146">
        <f>Z$3*'GHP→EHP削減効果計算書（空調）'!$X26*'GHP→EHP削減効果計算書（空調）'!$Y26*'GHP→EHP削減効果計算書（空調）'!$Z26*Z$4*0.01</f>
        <v>0</v>
      </c>
      <c r="AA22" s="146">
        <f>AA$3*'GHP→EHP削減効果計算書（空調）'!$X26*'GHP→EHP削減効果計算書（空調）'!$Y26*'GHP→EHP削減効果計算書（空調）'!$Z26*AA$4*0.01</f>
        <v>0</v>
      </c>
      <c r="AB22" s="146">
        <f t="shared" si="1"/>
        <v>0</v>
      </c>
    </row>
    <row r="23" spans="1:28">
      <c r="A23" s="437"/>
      <c r="B23" s="142">
        <f>'GHP→EHP削減効果計算書（空調）'!B27</f>
        <v>0</v>
      </c>
      <c r="C23" s="145">
        <f>C$3*'GHP→EHP削減効果計算書（空調）'!$X27*'GHP→EHP削減効果計算書（空調）'!$Y27*'GHP→EHP削減効果計算書（空調）'!$Z27*C$4*0.01</f>
        <v>0</v>
      </c>
      <c r="D23" s="145">
        <f>D$3*'GHP→EHP削減効果計算書（空調）'!$X27*'GHP→EHP削減効果計算書（空調）'!$Y27*'GHP→EHP削減効果計算書（空調）'!$Z27*D$4*0.01</f>
        <v>0</v>
      </c>
      <c r="E23" s="145">
        <f>E$3*'GHP→EHP削減効果計算書（空調）'!$X27*'GHP→EHP削減効果計算書（空調）'!$Y27*'GHP→EHP削減効果計算書（空調）'!$Z27*E$4*0.01</f>
        <v>0</v>
      </c>
      <c r="F23" s="145">
        <f>F$3*'GHP→EHP削減効果計算書（空調）'!$X27*'GHP→EHP削減効果計算書（空調）'!$Y27*'GHP→EHP削減効果計算書（空調）'!$Z27*F$4*0.01</f>
        <v>0</v>
      </c>
      <c r="G23" s="145">
        <f>G$3*'GHP→EHP削減効果計算書（空調）'!$X27*'GHP→EHP削減効果計算書（空調）'!$Y27*'GHP→EHP削減効果計算書（空調）'!$Z27*G$4*0.01</f>
        <v>0</v>
      </c>
      <c r="H23" s="145">
        <f>H$3*'GHP→EHP削減効果計算書（空調）'!$X27*'GHP→EHP削減効果計算書（空調）'!$Y27*'GHP→EHP削減効果計算書（空調）'!$Z27*H$4*0.01</f>
        <v>0</v>
      </c>
      <c r="I23" s="145">
        <f>I$3*'GHP→EHP削減効果計算書（空調）'!$X27*'GHP→EHP削減効果計算書（空調）'!$Y27*'GHP→EHP削減効果計算書（空調）'!$Z27*I$4*0.01</f>
        <v>0</v>
      </c>
      <c r="J23" s="145">
        <f>J$3*'GHP→EHP削減効果計算書（空調）'!$X27*'GHP→EHP削減効果計算書（空調）'!$Y27*'GHP→EHP削減効果計算書（空調）'!$Z27*J$4*0.01</f>
        <v>0</v>
      </c>
      <c r="K23" s="145">
        <f>K$3*'GHP→EHP削減効果計算書（空調）'!$X27*'GHP→EHP削減効果計算書（空調）'!$Y27*'GHP→EHP削減効果計算書（空調）'!$Z27*K$4*0.01</f>
        <v>0</v>
      </c>
      <c r="L23" s="145">
        <f>L$3*'GHP→EHP削減効果計算書（空調）'!$X27*'GHP→EHP削減効果計算書（空調）'!$Y27*'GHP→EHP削減効果計算書（空調）'!$Z27*L$4*0.01</f>
        <v>0</v>
      </c>
      <c r="M23" s="145">
        <f>M$3*'GHP→EHP削減効果計算書（空調）'!$X27*'GHP→EHP削減効果計算書（空調）'!$Y27*'GHP→EHP削減効果計算書（空調）'!$Z27*M$4*0.01</f>
        <v>0</v>
      </c>
      <c r="N23" s="145">
        <f>N$3*'GHP→EHP削減効果計算書（空調）'!$X27*'GHP→EHP削減効果計算書（空調）'!$Y27*'GHP→EHP削減効果計算書（空調）'!$Z27*N$4*0.01</f>
        <v>0</v>
      </c>
      <c r="O23" s="145">
        <f t="shared" ref="O23:O25" si="2">SUM(C23:N23)</f>
        <v>0</v>
      </c>
      <c r="P23" s="146">
        <f>P$3*'GHP→EHP削減効果計算書（空調）'!$X27*'GHP→EHP削減効果計算書（空調）'!$Y27*'GHP→EHP削減効果計算書（空調）'!$Z27*P$4*0.01</f>
        <v>0</v>
      </c>
      <c r="Q23" s="146">
        <f>Q$3*'GHP→EHP削減効果計算書（空調）'!$X27*'GHP→EHP削減効果計算書（空調）'!$Y27*'GHP→EHP削減効果計算書（空調）'!$Z27*Q$4*0.01</f>
        <v>0</v>
      </c>
      <c r="R23" s="146">
        <f>R$3*'GHP→EHP削減効果計算書（空調）'!$X27*'GHP→EHP削減効果計算書（空調）'!$Y27*'GHP→EHP削減効果計算書（空調）'!$Z27*R$4*0.01</f>
        <v>0</v>
      </c>
      <c r="S23" s="146">
        <f>S$3*'GHP→EHP削減効果計算書（空調）'!$X27*'GHP→EHP削減効果計算書（空調）'!$Y27*'GHP→EHP削減効果計算書（空調）'!$Z27*S$4*0.01</f>
        <v>0</v>
      </c>
      <c r="T23" s="146">
        <f>T$3*'GHP→EHP削減効果計算書（空調）'!$X27*'GHP→EHP削減効果計算書（空調）'!$Y27*'GHP→EHP削減効果計算書（空調）'!$Z27*T$4*0.01</f>
        <v>0</v>
      </c>
      <c r="U23" s="146">
        <f>U$3*'GHP→EHP削減効果計算書（空調）'!$X27*'GHP→EHP削減効果計算書（空調）'!$Y27*'GHP→EHP削減効果計算書（空調）'!$Z27*U$4*0.01</f>
        <v>0</v>
      </c>
      <c r="V23" s="146">
        <f>V$3*'GHP→EHP削減効果計算書（空調）'!$X27*'GHP→EHP削減効果計算書（空調）'!$Y27*'GHP→EHP削減効果計算書（空調）'!$Z27*V$4*0.01</f>
        <v>0</v>
      </c>
      <c r="W23" s="146">
        <f>W$3*'GHP→EHP削減効果計算書（空調）'!$X27*'GHP→EHP削減効果計算書（空調）'!$Y27*'GHP→EHP削減効果計算書（空調）'!$Z27*W$4*0.01</f>
        <v>0</v>
      </c>
      <c r="X23" s="146">
        <f>X$3*'GHP→EHP削減効果計算書（空調）'!$X27*'GHP→EHP削減効果計算書（空調）'!$Y27*'GHP→EHP削減効果計算書（空調）'!$Z27*X$4*0.01</f>
        <v>0</v>
      </c>
      <c r="Y23" s="146">
        <f>Y$3*'GHP→EHP削減効果計算書（空調）'!$X27*'GHP→EHP削減効果計算書（空調）'!$Y27*'GHP→EHP削減効果計算書（空調）'!$Z27*Y$4*0.01</f>
        <v>0</v>
      </c>
      <c r="Z23" s="146">
        <f>Z$3*'GHP→EHP削減効果計算書（空調）'!$X27*'GHP→EHP削減効果計算書（空調）'!$Y27*'GHP→EHP削減効果計算書（空調）'!$Z27*Z$4*0.01</f>
        <v>0</v>
      </c>
      <c r="AA23" s="146">
        <f>AA$3*'GHP→EHP削減効果計算書（空調）'!$X27*'GHP→EHP削減効果計算書（空調）'!$Y27*'GHP→EHP削減効果計算書（空調）'!$Z27*AA$4*0.01</f>
        <v>0</v>
      </c>
      <c r="AB23" s="146">
        <f t="shared" ref="AB23:AB25" si="3">SUM(P23:AA23)</f>
        <v>0</v>
      </c>
    </row>
    <row r="24" spans="1:28">
      <c r="A24" s="437"/>
      <c r="B24" s="142">
        <f>'GHP→EHP削減効果計算書（空調）'!B28</f>
        <v>0</v>
      </c>
      <c r="C24" s="145">
        <f>C$3*'GHP→EHP削減効果計算書（空調）'!$X28*'GHP→EHP削減効果計算書（空調）'!$Y28*'GHP→EHP削減効果計算書（空調）'!$Z28*C$4*0.01</f>
        <v>0</v>
      </c>
      <c r="D24" s="145">
        <f>D$3*'GHP→EHP削減効果計算書（空調）'!$X28*'GHP→EHP削減効果計算書（空調）'!$Y28*'GHP→EHP削減効果計算書（空調）'!$Z28*D$4*0.01</f>
        <v>0</v>
      </c>
      <c r="E24" s="145">
        <f>E$3*'GHP→EHP削減効果計算書（空調）'!$X28*'GHP→EHP削減効果計算書（空調）'!$Y28*'GHP→EHP削減効果計算書（空調）'!$Z28*E$4*0.01</f>
        <v>0</v>
      </c>
      <c r="F24" s="145">
        <f>F$3*'GHP→EHP削減効果計算書（空調）'!$X28*'GHP→EHP削減効果計算書（空調）'!$Y28*'GHP→EHP削減効果計算書（空調）'!$Z28*F$4*0.01</f>
        <v>0</v>
      </c>
      <c r="G24" s="145">
        <f>G$3*'GHP→EHP削減効果計算書（空調）'!$X28*'GHP→EHP削減効果計算書（空調）'!$Y28*'GHP→EHP削減効果計算書（空調）'!$Z28*G$4*0.01</f>
        <v>0</v>
      </c>
      <c r="H24" s="145">
        <f>H$3*'GHP→EHP削減効果計算書（空調）'!$X28*'GHP→EHP削減効果計算書（空調）'!$Y28*'GHP→EHP削減効果計算書（空調）'!$Z28*H$4*0.01</f>
        <v>0</v>
      </c>
      <c r="I24" s="145">
        <f>I$3*'GHP→EHP削減効果計算書（空調）'!$X28*'GHP→EHP削減効果計算書（空調）'!$Y28*'GHP→EHP削減効果計算書（空調）'!$Z28*I$4*0.01</f>
        <v>0</v>
      </c>
      <c r="J24" s="145">
        <f>J$3*'GHP→EHP削減効果計算書（空調）'!$X28*'GHP→EHP削減効果計算書（空調）'!$Y28*'GHP→EHP削減効果計算書（空調）'!$Z28*J$4*0.01</f>
        <v>0</v>
      </c>
      <c r="K24" s="145">
        <f>K$3*'GHP→EHP削減効果計算書（空調）'!$X28*'GHP→EHP削減効果計算書（空調）'!$Y28*'GHP→EHP削減効果計算書（空調）'!$Z28*K$4*0.01</f>
        <v>0</v>
      </c>
      <c r="L24" s="145">
        <f>L$3*'GHP→EHP削減効果計算書（空調）'!$X28*'GHP→EHP削減効果計算書（空調）'!$Y28*'GHP→EHP削減効果計算書（空調）'!$Z28*L$4*0.01</f>
        <v>0</v>
      </c>
      <c r="M24" s="145">
        <f>M$3*'GHP→EHP削減効果計算書（空調）'!$X28*'GHP→EHP削減効果計算書（空調）'!$Y28*'GHP→EHP削減効果計算書（空調）'!$Z28*M$4*0.01</f>
        <v>0</v>
      </c>
      <c r="N24" s="145">
        <f>N$3*'GHP→EHP削減効果計算書（空調）'!$X28*'GHP→EHP削減効果計算書（空調）'!$Y28*'GHP→EHP削減効果計算書（空調）'!$Z28*N$4*0.01</f>
        <v>0</v>
      </c>
      <c r="O24" s="145">
        <f t="shared" si="2"/>
        <v>0</v>
      </c>
      <c r="P24" s="146">
        <f>P$3*'GHP→EHP削減効果計算書（空調）'!$X28*'GHP→EHP削減効果計算書（空調）'!$Y28*'GHP→EHP削減効果計算書（空調）'!$Z28*P$4*0.01</f>
        <v>0</v>
      </c>
      <c r="Q24" s="146">
        <f>Q$3*'GHP→EHP削減効果計算書（空調）'!$X28*'GHP→EHP削減効果計算書（空調）'!$Y28*'GHP→EHP削減効果計算書（空調）'!$Z28*Q$4*0.01</f>
        <v>0</v>
      </c>
      <c r="R24" s="146">
        <f>R$3*'GHP→EHP削減効果計算書（空調）'!$X28*'GHP→EHP削減効果計算書（空調）'!$Y28*'GHP→EHP削減効果計算書（空調）'!$Z28*R$4*0.01</f>
        <v>0</v>
      </c>
      <c r="S24" s="146">
        <f>S$3*'GHP→EHP削減効果計算書（空調）'!$X28*'GHP→EHP削減効果計算書（空調）'!$Y28*'GHP→EHP削減効果計算書（空調）'!$Z28*S$4*0.01</f>
        <v>0</v>
      </c>
      <c r="T24" s="146">
        <f>T$3*'GHP→EHP削減効果計算書（空調）'!$X28*'GHP→EHP削減効果計算書（空調）'!$Y28*'GHP→EHP削減効果計算書（空調）'!$Z28*T$4*0.01</f>
        <v>0</v>
      </c>
      <c r="U24" s="146">
        <f>U$3*'GHP→EHP削減効果計算書（空調）'!$X28*'GHP→EHP削減効果計算書（空調）'!$Y28*'GHP→EHP削減効果計算書（空調）'!$Z28*U$4*0.01</f>
        <v>0</v>
      </c>
      <c r="V24" s="146">
        <f>V$3*'GHP→EHP削減効果計算書（空調）'!$X28*'GHP→EHP削減効果計算書（空調）'!$Y28*'GHP→EHP削減効果計算書（空調）'!$Z28*V$4*0.01</f>
        <v>0</v>
      </c>
      <c r="W24" s="146">
        <f>W$3*'GHP→EHP削減効果計算書（空調）'!$X28*'GHP→EHP削減効果計算書（空調）'!$Y28*'GHP→EHP削減効果計算書（空調）'!$Z28*W$4*0.01</f>
        <v>0</v>
      </c>
      <c r="X24" s="146">
        <f>X$3*'GHP→EHP削減効果計算書（空調）'!$X28*'GHP→EHP削減効果計算書（空調）'!$Y28*'GHP→EHP削減効果計算書（空調）'!$Z28*X$4*0.01</f>
        <v>0</v>
      </c>
      <c r="Y24" s="146">
        <f>Y$3*'GHP→EHP削減効果計算書（空調）'!$X28*'GHP→EHP削減効果計算書（空調）'!$Y28*'GHP→EHP削減効果計算書（空調）'!$Z28*Y$4*0.01</f>
        <v>0</v>
      </c>
      <c r="Z24" s="146">
        <f>Z$3*'GHP→EHP削減効果計算書（空調）'!$X28*'GHP→EHP削減効果計算書（空調）'!$Y28*'GHP→EHP削減効果計算書（空調）'!$Z28*Z$4*0.01</f>
        <v>0</v>
      </c>
      <c r="AA24" s="146">
        <f>AA$3*'GHP→EHP削減効果計算書（空調）'!$X28*'GHP→EHP削減効果計算書（空調）'!$Y28*'GHP→EHP削減効果計算書（空調）'!$Z28*AA$4*0.01</f>
        <v>0</v>
      </c>
      <c r="AB24" s="146">
        <f t="shared" si="3"/>
        <v>0</v>
      </c>
    </row>
    <row r="25" spans="1:28">
      <c r="A25" s="438"/>
      <c r="B25" s="142">
        <f>'GHP→EHP削減効果計算書（空調）'!B29</f>
        <v>0</v>
      </c>
      <c r="C25" s="145">
        <f>C$3*'GHP→EHP削減効果計算書（空調）'!$X29*'GHP→EHP削減効果計算書（空調）'!$Y29*'GHP→EHP削減効果計算書（空調）'!$Z29*C$4*0.01</f>
        <v>0</v>
      </c>
      <c r="D25" s="145">
        <f>D$3*'GHP→EHP削減効果計算書（空調）'!$X29*'GHP→EHP削減効果計算書（空調）'!$Y29*'GHP→EHP削減効果計算書（空調）'!$Z29*D$4*0.01</f>
        <v>0</v>
      </c>
      <c r="E25" s="145">
        <f>E$3*'GHP→EHP削減効果計算書（空調）'!$X29*'GHP→EHP削減効果計算書（空調）'!$Y29*'GHP→EHP削減効果計算書（空調）'!$Z29*E$4*0.01</f>
        <v>0</v>
      </c>
      <c r="F25" s="145">
        <f>F$3*'GHP→EHP削減効果計算書（空調）'!$X29*'GHP→EHP削減効果計算書（空調）'!$Y29*'GHP→EHP削減効果計算書（空調）'!$Z29*F$4*0.01</f>
        <v>0</v>
      </c>
      <c r="G25" s="145">
        <f>G$3*'GHP→EHP削減効果計算書（空調）'!$X29*'GHP→EHP削減効果計算書（空調）'!$Y29*'GHP→EHP削減効果計算書（空調）'!$Z29*G$4*0.01</f>
        <v>0</v>
      </c>
      <c r="H25" s="145">
        <f>H$3*'GHP→EHP削減効果計算書（空調）'!$X29*'GHP→EHP削減効果計算書（空調）'!$Y29*'GHP→EHP削減効果計算書（空調）'!$Z29*H$4*0.01</f>
        <v>0</v>
      </c>
      <c r="I25" s="145">
        <f>I$3*'GHP→EHP削減効果計算書（空調）'!$X29*'GHP→EHP削減効果計算書（空調）'!$Y29*'GHP→EHP削減効果計算書（空調）'!$Z29*I$4*0.01</f>
        <v>0</v>
      </c>
      <c r="J25" s="145">
        <f>J$3*'GHP→EHP削減効果計算書（空調）'!$X29*'GHP→EHP削減効果計算書（空調）'!$Y29*'GHP→EHP削減効果計算書（空調）'!$Z29*J$4*0.01</f>
        <v>0</v>
      </c>
      <c r="K25" s="145">
        <f>K$3*'GHP→EHP削減効果計算書（空調）'!$X29*'GHP→EHP削減効果計算書（空調）'!$Y29*'GHP→EHP削減効果計算書（空調）'!$Z29*K$4*0.01</f>
        <v>0</v>
      </c>
      <c r="L25" s="145">
        <f>L$3*'GHP→EHP削減効果計算書（空調）'!$X29*'GHP→EHP削減効果計算書（空調）'!$Y29*'GHP→EHP削減効果計算書（空調）'!$Z29*L$4*0.01</f>
        <v>0</v>
      </c>
      <c r="M25" s="145">
        <f>M$3*'GHP→EHP削減効果計算書（空調）'!$X29*'GHP→EHP削減効果計算書（空調）'!$Y29*'GHP→EHP削減効果計算書（空調）'!$Z29*M$4*0.01</f>
        <v>0</v>
      </c>
      <c r="N25" s="145">
        <f>N$3*'GHP→EHP削減効果計算書（空調）'!$X29*'GHP→EHP削減効果計算書（空調）'!$Y29*'GHP→EHP削減効果計算書（空調）'!$Z29*N$4*0.01</f>
        <v>0</v>
      </c>
      <c r="O25" s="145">
        <f t="shared" si="2"/>
        <v>0</v>
      </c>
      <c r="P25" s="146">
        <f>P$3*'GHP→EHP削減効果計算書（空調）'!$X29*'GHP→EHP削減効果計算書（空調）'!$Y29*'GHP→EHP削減効果計算書（空調）'!$Z29*P$4*0.01</f>
        <v>0</v>
      </c>
      <c r="Q25" s="146">
        <f>Q$3*'GHP→EHP削減効果計算書（空調）'!$X29*'GHP→EHP削減効果計算書（空調）'!$Y29*'GHP→EHP削減効果計算書（空調）'!$Z29*Q$4*0.01</f>
        <v>0</v>
      </c>
      <c r="R25" s="146">
        <f>R$3*'GHP→EHP削減効果計算書（空調）'!$X29*'GHP→EHP削減効果計算書（空調）'!$Y29*'GHP→EHP削減効果計算書（空調）'!$Z29*R$4*0.01</f>
        <v>0</v>
      </c>
      <c r="S25" s="146">
        <f>S$3*'GHP→EHP削減効果計算書（空調）'!$X29*'GHP→EHP削減効果計算書（空調）'!$Y29*'GHP→EHP削減効果計算書（空調）'!$Z29*S$4*0.01</f>
        <v>0</v>
      </c>
      <c r="T25" s="146">
        <f>T$3*'GHP→EHP削減効果計算書（空調）'!$X29*'GHP→EHP削減効果計算書（空調）'!$Y29*'GHP→EHP削減効果計算書（空調）'!$Z29*T$4*0.01</f>
        <v>0</v>
      </c>
      <c r="U25" s="146">
        <f>U$3*'GHP→EHP削減効果計算書（空調）'!$X29*'GHP→EHP削減効果計算書（空調）'!$Y29*'GHP→EHP削減効果計算書（空調）'!$Z29*U$4*0.01</f>
        <v>0</v>
      </c>
      <c r="V25" s="146">
        <f>V$3*'GHP→EHP削減効果計算書（空調）'!$X29*'GHP→EHP削減効果計算書（空調）'!$Y29*'GHP→EHP削減効果計算書（空調）'!$Z29*V$4*0.01</f>
        <v>0</v>
      </c>
      <c r="W25" s="146">
        <f>W$3*'GHP→EHP削減効果計算書（空調）'!$X29*'GHP→EHP削減効果計算書（空調）'!$Y29*'GHP→EHP削減効果計算書（空調）'!$Z29*W$4*0.01</f>
        <v>0</v>
      </c>
      <c r="X25" s="146">
        <f>X$3*'GHP→EHP削減効果計算書（空調）'!$X29*'GHP→EHP削減効果計算書（空調）'!$Y29*'GHP→EHP削減効果計算書（空調）'!$Z29*X$4*0.01</f>
        <v>0</v>
      </c>
      <c r="Y25" s="146">
        <f>Y$3*'GHP→EHP削減効果計算書（空調）'!$X29*'GHP→EHP削減効果計算書（空調）'!$Y29*'GHP→EHP削減効果計算書（空調）'!$Z29*Y$4*0.01</f>
        <v>0</v>
      </c>
      <c r="Z25" s="146">
        <f>Z$3*'GHP→EHP削減効果計算書（空調）'!$X29*'GHP→EHP削減効果計算書（空調）'!$Y29*'GHP→EHP削減効果計算書（空調）'!$Z29*Z$4*0.01</f>
        <v>0</v>
      </c>
      <c r="AA25" s="146">
        <f>AA$3*'GHP→EHP削減効果計算書（空調）'!$X29*'GHP→EHP削減効果計算書（空調）'!$Y29*'GHP→EHP削減効果計算書（空調）'!$Z29*AA$4*0.01</f>
        <v>0</v>
      </c>
      <c r="AB25" s="146">
        <f t="shared" si="3"/>
        <v>0</v>
      </c>
    </row>
  </sheetData>
  <mergeCells count="8">
    <mergeCell ref="A5:A25"/>
    <mergeCell ref="C1:O1"/>
    <mergeCell ref="P1:AB1"/>
    <mergeCell ref="O2:O4"/>
    <mergeCell ref="AB2:AB4"/>
    <mergeCell ref="A1:B2"/>
    <mergeCell ref="A3:B3"/>
    <mergeCell ref="A4:B4"/>
  </mergeCells>
  <phoneticPr fontId="2"/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72F0-0BBF-4ECB-B6C9-52920CAD70F6}">
  <sheetPr>
    <tabColor theme="4" tint="0.79998168889431442"/>
  </sheetPr>
  <dimension ref="A1:E8"/>
  <sheetViews>
    <sheetView workbookViewId="0">
      <selection sqref="A1:O4"/>
    </sheetView>
  </sheetViews>
  <sheetFormatPr defaultRowHeight="18.75"/>
  <cols>
    <col min="1" max="1" width="13.25" bestFit="1" customWidth="1"/>
    <col min="2" max="2" width="13.25" customWidth="1"/>
    <col min="3" max="4" width="13" bestFit="1" customWidth="1"/>
    <col min="5" max="5" width="12.75" bestFit="1" customWidth="1"/>
  </cols>
  <sheetData>
    <row r="1" spans="1:5" ht="19.5" thickBot="1">
      <c r="A1" s="452" t="s">
        <v>128</v>
      </c>
      <c r="B1" s="453"/>
      <c r="C1" s="140"/>
      <c r="D1" s="1"/>
      <c r="E1" s="38"/>
    </row>
    <row r="2" spans="1:5" ht="19.5" thickBot="1">
      <c r="A2" s="139" t="s">
        <v>122</v>
      </c>
      <c r="B2" s="139" t="s">
        <v>123</v>
      </c>
      <c r="C2" s="139" t="s">
        <v>39</v>
      </c>
      <c r="D2" s="139" t="s">
        <v>124</v>
      </c>
      <c r="E2" s="139" t="s">
        <v>125</v>
      </c>
    </row>
    <row r="3" spans="1:5" ht="19.5" thickTop="1">
      <c r="A3" s="454">
        <f>IFERROR(SUM('GHP→EHP削減効果計算書（空調）'!T10:T89),"")</f>
        <v>0</v>
      </c>
      <c r="B3" s="456">
        <f>IFERROR(SUM('GHP→EHP削減効果計算書（空調）'!AK10:AK89),"")</f>
        <v>0</v>
      </c>
      <c r="C3" s="458">
        <f>A3-B3</f>
        <v>0</v>
      </c>
      <c r="D3" s="460" t="str">
        <f>IFERROR(1-(B3/A3),"")</f>
        <v/>
      </c>
      <c r="E3" s="450" t="str">
        <f>IF(D3="","",IF(0.3&lt;=D3,"補助対象","対象外"))</f>
        <v/>
      </c>
    </row>
    <row r="4" spans="1:5" ht="19.5" thickBot="1">
      <c r="A4" s="455"/>
      <c r="B4" s="457"/>
      <c r="C4" s="459"/>
      <c r="D4" s="461"/>
      <c r="E4" s="451"/>
    </row>
    <row r="6" spans="1:5" ht="19.5" thickBot="1"/>
    <row r="7" spans="1:5" ht="19.5" thickBot="1">
      <c r="A7" s="80" t="s">
        <v>43</v>
      </c>
      <c r="B7" s="1"/>
      <c r="C7" s="31">
        <v>0.441</v>
      </c>
    </row>
    <row r="8" spans="1:5" ht="19.5" thickBot="1">
      <c r="A8" s="80" t="s">
        <v>30</v>
      </c>
      <c r="B8" s="80"/>
      <c r="C8" s="31">
        <v>2.23</v>
      </c>
    </row>
  </sheetData>
  <mergeCells count="6">
    <mergeCell ref="E3:E4"/>
    <mergeCell ref="A1:B1"/>
    <mergeCell ref="A3:A4"/>
    <mergeCell ref="B3:B4"/>
    <mergeCell ref="C3:C4"/>
    <mergeCell ref="D3:D4"/>
  </mergeCells>
  <phoneticPr fontId="2"/>
  <conditionalFormatting sqref="C3:E3">
    <cfRule type="cellIs" dxfId="5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78E5-E925-4A6B-8C21-99454F83C3AB}">
  <sheetPr codeName="Sheet5"/>
  <dimension ref="A1"/>
  <sheetViews>
    <sheetView zoomScale="85" zoomScaleNormal="85" workbookViewId="0">
      <selection activeCell="Q25" sqref="Q25"/>
    </sheetView>
  </sheetViews>
  <sheetFormatPr defaultRowHeight="18.75"/>
  <cols>
    <col min="1" max="4" width="5" customWidth="1"/>
  </cols>
  <sheetData/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ECFF-3EC2-41F9-AB7E-437153E48AAA}">
  <sheetPr>
    <tabColor theme="9" tint="0.59999389629810485"/>
    <pageSetUpPr fitToPage="1"/>
  </sheetPr>
  <dimension ref="A1:AB55"/>
  <sheetViews>
    <sheetView showZeros="0" tabSelected="1" view="pageBreakPreview" zoomScale="55" zoomScaleNormal="85" zoomScaleSheetLayoutView="55" workbookViewId="0">
      <selection activeCell="AB22" sqref="AB22"/>
    </sheetView>
  </sheetViews>
  <sheetFormatPr defaultRowHeight="18.75"/>
  <cols>
    <col min="1" max="1" width="4.75" style="1" customWidth="1"/>
    <col min="2" max="2" width="14.875" style="1" customWidth="1"/>
    <col min="3" max="3" width="15.125" style="1" customWidth="1"/>
    <col min="4" max="4" width="12" style="1" customWidth="1"/>
    <col min="5" max="5" width="5.5" style="1" bestFit="1" customWidth="1"/>
    <col min="6" max="6" width="5.5" style="1" customWidth="1"/>
    <col min="7" max="7" width="9.375" style="1" customWidth="1"/>
    <col min="8" max="8" width="4.375" style="1" customWidth="1"/>
    <col min="9" max="9" width="9.75" style="1" customWidth="1"/>
    <col min="10" max="10" width="9.25" style="1" customWidth="1"/>
    <col min="11" max="11" width="5.125" style="1" customWidth="1"/>
    <col min="12" max="12" width="10" style="1" customWidth="1"/>
    <col min="13" max="13" width="10.25" style="1" customWidth="1"/>
    <col min="14" max="14" width="6" style="1" bestFit="1" customWidth="1"/>
    <col min="15" max="18" width="13.25" style="1" customWidth="1"/>
    <col min="19" max="19" width="19.5" style="1" bestFit="1" customWidth="1"/>
    <col min="20" max="20" width="7.5" style="1" bestFit="1" customWidth="1"/>
    <col min="21" max="21" width="13" style="147" bestFit="1" customWidth="1"/>
    <col min="22" max="25" width="13.25" style="1" hidden="1" customWidth="1"/>
    <col min="26" max="26" width="9.25" style="1" bestFit="1" customWidth="1"/>
    <col min="27" max="27" width="10" style="1" customWidth="1"/>
    <col min="28" max="28" width="11" style="1" customWidth="1"/>
    <col min="29" max="29" width="11.875" style="1" customWidth="1"/>
    <col min="30" max="30" width="15.375" style="1" bestFit="1" customWidth="1"/>
    <col min="31" max="31" width="13" style="1" bestFit="1" customWidth="1"/>
    <col min="32" max="32" width="12.875" style="1" bestFit="1" customWidth="1"/>
    <col min="33" max="16384" width="9" style="1"/>
  </cols>
  <sheetData>
    <row r="1" spans="1:28" ht="26.25">
      <c r="A1" s="36" t="s">
        <v>194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496"/>
      <c r="V1" s="36"/>
      <c r="W1" s="36"/>
      <c r="X1" s="36"/>
      <c r="Y1" s="36"/>
      <c r="Z1" s="36"/>
      <c r="AA1" s="36"/>
      <c r="AB1" s="34"/>
    </row>
    <row r="2" spans="1:28" ht="26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496"/>
      <c r="V2" s="36"/>
      <c r="W2" s="36"/>
      <c r="X2" s="36"/>
      <c r="Y2" s="36"/>
      <c r="Z2" s="36"/>
      <c r="AA2" s="36"/>
      <c r="AB2" s="34"/>
    </row>
    <row r="3" spans="1:28" ht="19.5" customHeight="1">
      <c r="A3" s="36"/>
      <c r="B3" s="127" t="s">
        <v>191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6"/>
      <c r="P3" s="36"/>
      <c r="Q3" s="36"/>
      <c r="R3" s="35"/>
      <c r="S3" s="35"/>
      <c r="T3" s="35"/>
      <c r="U3" s="496"/>
      <c r="V3" s="36"/>
      <c r="W3" s="35"/>
      <c r="X3" s="36"/>
      <c r="Y3" s="35"/>
      <c r="Z3" s="35"/>
      <c r="AA3" s="35"/>
      <c r="AB3" s="34"/>
    </row>
    <row r="4" spans="1:28" ht="26.25">
      <c r="A4" s="36"/>
      <c r="B4" s="126" t="s">
        <v>169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6"/>
      <c r="P4" s="36"/>
      <c r="Q4" s="36"/>
      <c r="R4" s="35"/>
      <c r="S4" s="35"/>
      <c r="T4" s="35"/>
      <c r="U4" s="496"/>
      <c r="V4" s="36"/>
      <c r="W4" s="35"/>
      <c r="X4" s="36"/>
      <c r="Y4" s="35"/>
      <c r="Z4" s="35"/>
      <c r="AA4" s="35"/>
      <c r="AB4" s="34"/>
    </row>
    <row r="5" spans="1:28" ht="27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03"/>
      <c r="P5" s="403"/>
      <c r="Q5" s="403"/>
      <c r="R5" s="403"/>
      <c r="S5" s="403"/>
      <c r="T5" s="403"/>
      <c r="U5" s="353"/>
      <c r="V5" s="403"/>
      <c r="W5" s="403"/>
      <c r="X5" s="403"/>
      <c r="Y5" s="403"/>
      <c r="Z5" s="403"/>
      <c r="AA5" s="403"/>
      <c r="AB5" s="34"/>
    </row>
    <row r="6" spans="1:28" ht="21.75" thickBot="1">
      <c r="A6" s="37" t="s">
        <v>144</v>
      </c>
      <c r="B6" s="37"/>
      <c r="C6" s="38"/>
      <c r="D6" s="38"/>
      <c r="E6" s="38"/>
      <c r="F6" s="38"/>
      <c r="G6" s="38"/>
      <c r="H6" s="34"/>
      <c r="I6" s="348"/>
      <c r="J6" s="407" t="s">
        <v>170</v>
      </c>
      <c r="K6" s="407"/>
      <c r="L6" s="46"/>
      <c r="M6" s="407" t="s">
        <v>170</v>
      </c>
      <c r="N6" s="408"/>
      <c r="O6" s="313" t="s">
        <v>137</v>
      </c>
      <c r="P6" s="313" t="s">
        <v>138</v>
      </c>
      <c r="Q6" s="313" t="s">
        <v>137</v>
      </c>
      <c r="R6" s="313" t="s">
        <v>138</v>
      </c>
      <c r="S6" s="409" t="s">
        <v>195</v>
      </c>
      <c r="T6" s="410"/>
      <c r="U6" s="314"/>
      <c r="V6" s="313" t="s">
        <v>137</v>
      </c>
      <c r="W6" s="313" t="s">
        <v>138</v>
      </c>
      <c r="X6" s="313" t="s">
        <v>137</v>
      </c>
      <c r="Y6" s="313" t="s">
        <v>138</v>
      </c>
      <c r="Z6" s="411" t="s">
        <v>196</v>
      </c>
      <c r="AA6" s="412"/>
      <c r="AB6" s="34"/>
    </row>
    <row r="7" spans="1:28" ht="38.25" customHeight="1">
      <c r="A7" s="413" t="s">
        <v>0</v>
      </c>
      <c r="B7" s="413" t="s">
        <v>18</v>
      </c>
      <c r="C7" s="415" t="s">
        <v>16</v>
      </c>
      <c r="D7" s="415" t="s">
        <v>184</v>
      </c>
      <c r="E7" s="417" t="s">
        <v>185</v>
      </c>
      <c r="F7" s="417" t="s">
        <v>180</v>
      </c>
      <c r="G7" s="417" t="s">
        <v>179</v>
      </c>
      <c r="H7" s="417" t="s">
        <v>175</v>
      </c>
      <c r="I7" s="404" t="s">
        <v>168</v>
      </c>
      <c r="J7" s="405"/>
      <c r="K7" s="406"/>
      <c r="L7" s="400" t="s">
        <v>26</v>
      </c>
      <c r="M7" s="401"/>
      <c r="N7" s="402"/>
      <c r="O7" s="191" t="s">
        <v>6</v>
      </c>
      <c r="P7" s="191" t="s">
        <v>6</v>
      </c>
      <c r="Q7" s="190" t="s">
        <v>7</v>
      </c>
      <c r="R7" s="192" t="s">
        <v>7</v>
      </c>
      <c r="S7" s="354" t="s">
        <v>176</v>
      </c>
      <c r="T7" s="355" t="s">
        <v>177</v>
      </c>
      <c r="U7" s="360" t="s">
        <v>193</v>
      </c>
      <c r="V7" s="356" t="s">
        <v>6</v>
      </c>
      <c r="W7" s="356" t="s">
        <v>6</v>
      </c>
      <c r="X7" s="357" t="s">
        <v>7</v>
      </c>
      <c r="Y7" s="358" t="s">
        <v>7</v>
      </c>
      <c r="Z7" s="373" t="s">
        <v>176</v>
      </c>
      <c r="AA7" s="374" t="s">
        <v>177</v>
      </c>
      <c r="AB7" s="374" t="s">
        <v>189</v>
      </c>
    </row>
    <row r="8" spans="1:28" ht="36" customHeight="1" thickBot="1">
      <c r="A8" s="414"/>
      <c r="B8" s="414"/>
      <c r="C8" s="416"/>
      <c r="D8" s="416"/>
      <c r="E8" s="416"/>
      <c r="F8" s="416"/>
      <c r="G8" s="416"/>
      <c r="H8" s="416"/>
      <c r="I8" s="349" t="s">
        <v>171</v>
      </c>
      <c r="J8" s="350" t="s">
        <v>172</v>
      </c>
      <c r="K8" s="362" t="s">
        <v>181</v>
      </c>
      <c r="L8" s="351" t="s">
        <v>173</v>
      </c>
      <c r="M8" s="352" t="s">
        <v>174</v>
      </c>
      <c r="N8" s="351" t="s">
        <v>181</v>
      </c>
      <c r="O8" s="120" t="s">
        <v>40</v>
      </c>
      <c r="P8" s="120" t="s">
        <v>40</v>
      </c>
      <c r="Q8" s="121" t="s">
        <v>40</v>
      </c>
      <c r="R8" s="122" t="s">
        <v>40</v>
      </c>
      <c r="S8" s="66" t="s">
        <v>42</v>
      </c>
      <c r="T8" s="59" t="s">
        <v>167</v>
      </c>
      <c r="U8" s="361" t="s">
        <v>178</v>
      </c>
      <c r="V8" s="120" t="s">
        <v>40</v>
      </c>
      <c r="W8" s="120" t="s">
        <v>40</v>
      </c>
      <c r="X8" s="121" t="s">
        <v>40</v>
      </c>
      <c r="Y8" s="122" t="s">
        <v>40</v>
      </c>
      <c r="Z8" s="66" t="s">
        <v>42</v>
      </c>
      <c r="AA8" s="59" t="s">
        <v>167</v>
      </c>
      <c r="AB8" s="59" t="s">
        <v>190</v>
      </c>
    </row>
    <row r="9" spans="1:28" ht="19.5" thickTop="1">
      <c r="A9" s="320" t="s">
        <v>162</v>
      </c>
      <c r="B9" s="321" t="s">
        <v>163</v>
      </c>
      <c r="C9" s="322" t="s">
        <v>164</v>
      </c>
      <c r="D9" s="347" t="s">
        <v>183</v>
      </c>
      <c r="E9" s="347">
        <f>IFERROR(VLOOKUP(D9,Sheet1!$A$1:$B$2,2),"")</f>
        <v>13</v>
      </c>
      <c r="F9" s="322">
        <v>10</v>
      </c>
      <c r="G9" s="322">
        <v>1000</v>
      </c>
      <c r="H9" s="323">
        <v>1</v>
      </c>
      <c r="I9" s="343">
        <v>56</v>
      </c>
      <c r="J9" s="379"/>
      <c r="K9" s="380">
        <v>6</v>
      </c>
      <c r="L9" s="345">
        <v>63</v>
      </c>
      <c r="M9" s="379"/>
      <c r="N9" s="380">
        <v>6</v>
      </c>
      <c r="O9" s="346">
        <f>IFERROR(年間負荷計算シート!Q5*12*J9,"")</f>
        <v>0</v>
      </c>
      <c r="P9" s="346">
        <f>IFERROR(年間負荷計算シート!$Q5*12*I9/全熱交換器削減効果計算書!$K9,"")</f>
        <v>5450.5919999999996</v>
      </c>
      <c r="Q9" s="346">
        <f>IFERROR(年間負荷計算シート!AD5*12*M9,"")</f>
        <v>0</v>
      </c>
      <c r="R9" s="346">
        <f>IFERROR(年間負荷計算シート!$AD5*12*L9/全熱交換器削減効果計算書!$N9,"")</f>
        <v>4190.0039999999999</v>
      </c>
      <c r="S9" s="347">
        <f t="shared" ref="S9:S26" si="0">IFERROR(IF(J9="",P9+R9,O9+Q9),"")</f>
        <v>9640.5959999999995</v>
      </c>
      <c r="T9" s="327">
        <f>ROUND(IFERROR(S9*'CO2削減量判定 '!$C$7,""),1)</f>
        <v>4.0999999999999996</v>
      </c>
      <c r="U9" s="326">
        <v>0.6</v>
      </c>
      <c r="V9" s="325">
        <f>IFERROR(年間負荷計算シート!Q5*12*(1-(U9*0.3))*J9,"")</f>
        <v>0</v>
      </c>
      <c r="W9" s="325">
        <f>IFERROR(年間負荷計算シート!$Q5*I9*(1-(U9*0.3))*12/全熱交換器削減効果計算書!$K9,"")</f>
        <v>4469.4854400000004</v>
      </c>
      <c r="X9" s="325">
        <f>IFERROR(年間負荷計算シート!AD5*(1-(U9*0.4))*12*M9,"")</f>
        <v>0</v>
      </c>
      <c r="Y9" s="325">
        <f>IFERROR(年間負荷計算シート!$AD5*L9*(1-(U9*0.4))*12/全熱交換器削減効果計算書!$N9,"")</f>
        <v>3184.4030399999997</v>
      </c>
      <c r="Z9" s="347">
        <f t="shared" ref="Z9:Z26" si="1">IFERROR(IF(J9="",W9+Y9,V9+X9),"")</f>
        <v>7653.8884799999996</v>
      </c>
      <c r="AA9" s="324">
        <f>ROUND(IFERROR(Z9*'CO2削減量判定 '!$C$7,""),1)</f>
        <v>3.3</v>
      </c>
      <c r="AB9" s="324">
        <f t="shared" ref="AB9:AB26" si="2">IFERROR(E9*(T9-AA9),"")</f>
        <v>10.399999999999999</v>
      </c>
    </row>
    <row r="10" spans="1:28">
      <c r="A10" s="10">
        <v>1</v>
      </c>
      <c r="B10" s="271"/>
      <c r="C10" s="270"/>
      <c r="D10" s="381"/>
      <c r="E10" s="27"/>
      <c r="F10" s="270"/>
      <c r="G10" s="270"/>
      <c r="H10" s="269"/>
      <c r="I10" s="363"/>
      <c r="J10" s="344"/>
      <c r="K10" s="328"/>
      <c r="L10" s="363"/>
      <c r="M10" s="344"/>
      <c r="N10" s="328"/>
      <c r="O10" s="267">
        <f>IFERROR(年間負荷計算シート!Q6*12*J10,"")</f>
        <v>0</v>
      </c>
      <c r="P10" s="267" t="str">
        <f>IFERROR(年間負荷計算シート!$Q6*12*I10/全熱交換器削減効果計算書!$K10,"")</f>
        <v/>
      </c>
      <c r="Q10" s="267">
        <f>IFERROR(年間負荷計算シート!AD6*12*M10,"")</f>
        <v>0</v>
      </c>
      <c r="R10" s="267" t="str">
        <f>IFERROR(年間負荷計算シート!$AD6*12*L10/全熱交換器削減効果計算書!$N10,"")</f>
        <v/>
      </c>
      <c r="S10" s="27" t="str">
        <f t="shared" si="0"/>
        <v/>
      </c>
      <c r="T10" s="329" t="str">
        <f>IFERROR(ROUND(S10*'CO2削減量判定 '!$C$7,3),"")</f>
        <v/>
      </c>
      <c r="U10" s="359"/>
      <c r="V10" s="268">
        <f>IFERROR(年間負荷計算シート!Q6*12*(1-(U10*0.3))*J10,"")</f>
        <v>0</v>
      </c>
      <c r="W10" s="268" t="str">
        <f>IFERROR(年間負荷計算シート!$Q6*I10*(1-(U10*0.3))*12/全熱交換器削減効果計算書!$K10,"")</f>
        <v/>
      </c>
      <c r="X10" s="268">
        <f>IFERROR(年間負荷計算シート!AD6*(1-(U10*0.4))*12*M10,"")</f>
        <v>0</v>
      </c>
      <c r="Y10" s="268" t="str">
        <f>IFERROR(年間負荷計算シート!$AD6*L10*(1-(U10*0.4))*12/全熱交換器削減効果計算書!$N10,"")</f>
        <v/>
      </c>
      <c r="Z10" s="27" t="str">
        <f t="shared" si="1"/>
        <v/>
      </c>
      <c r="AA10" s="330" t="str">
        <f>IFERROR(ROUND(Z10*'CO2削減量判定 '!$C$7,3),"")</f>
        <v/>
      </c>
      <c r="AB10" s="330" t="str">
        <f t="shared" si="2"/>
        <v/>
      </c>
    </row>
    <row r="11" spans="1:28">
      <c r="A11" s="9">
        <v>2</v>
      </c>
      <c r="B11" s="271"/>
      <c r="C11" s="270"/>
      <c r="D11" s="381"/>
      <c r="E11" s="27" t="str">
        <f>IFERROR(VLOOKUP(D11,Sheet1!$A$1:$B$2,2),"")</f>
        <v/>
      </c>
      <c r="F11" s="270"/>
      <c r="G11" s="270"/>
      <c r="H11" s="269"/>
      <c r="I11" s="364"/>
      <c r="J11" s="344"/>
      <c r="K11" s="328"/>
      <c r="L11" s="363"/>
      <c r="M11" s="344"/>
      <c r="N11" s="328"/>
      <c r="O11" s="267">
        <f>IFERROR(年間負荷計算シート!Q7*12*J11,"")</f>
        <v>0</v>
      </c>
      <c r="P11" s="267" t="str">
        <f>IFERROR(年間負荷計算シート!$Q7*12*I11/全熱交換器削減効果計算書!$K11,"")</f>
        <v/>
      </c>
      <c r="Q11" s="267">
        <f>IFERROR(年間負荷計算シート!AD7*12*M11,"")</f>
        <v>0</v>
      </c>
      <c r="R11" s="267" t="str">
        <f>IFERROR(年間負荷計算シート!$AD7*12*L11/全熱交換器削減効果計算書!$N11,"")</f>
        <v/>
      </c>
      <c r="S11" s="27" t="str">
        <f t="shared" si="0"/>
        <v/>
      </c>
      <c r="T11" s="329" t="str">
        <f>IFERROR(ROUND(S11*'CO2削減量判定 '!$C$7,3),"")</f>
        <v/>
      </c>
      <c r="U11" s="359"/>
      <c r="V11" s="268">
        <f>IFERROR(年間負荷計算シート!Q7*12*(1-(U11*0.3))*J11,"")</f>
        <v>0</v>
      </c>
      <c r="W11" s="268" t="str">
        <f>IFERROR(年間負荷計算シート!$Q7*I11*(1-(U11*0.3))*12/全熱交換器削減効果計算書!$K11,"")</f>
        <v/>
      </c>
      <c r="X11" s="268">
        <f>IFERROR(年間負荷計算シート!AD7*(1-(U11*0.4))*12*M11,"")</f>
        <v>0</v>
      </c>
      <c r="Y11" s="268" t="str">
        <f>IFERROR(年間負荷計算シート!$AD7*L11*(1-(U11*0.4))*12/全熱交換器削減効果計算書!$N11,"")</f>
        <v/>
      </c>
      <c r="Z11" s="27" t="str">
        <f t="shared" si="1"/>
        <v/>
      </c>
      <c r="AA11" s="330" t="str">
        <f>IFERROR(ROUND(Z11*'CO2削減量判定 '!$C$7,3),"")</f>
        <v/>
      </c>
      <c r="AB11" s="330" t="str">
        <f t="shared" si="2"/>
        <v/>
      </c>
    </row>
    <row r="12" spans="1:28">
      <c r="A12" s="9">
        <v>3</v>
      </c>
      <c r="B12" s="269"/>
      <c r="C12" s="270"/>
      <c r="D12" s="381"/>
      <c r="E12" s="27" t="str">
        <f>IFERROR(VLOOKUP(D12,Sheet1!$A$1:$B$2,2),"")</f>
        <v/>
      </c>
      <c r="F12" s="270"/>
      <c r="G12" s="270"/>
      <c r="H12" s="269"/>
      <c r="I12" s="364"/>
      <c r="J12" s="344"/>
      <c r="K12" s="328"/>
      <c r="L12" s="363"/>
      <c r="M12" s="344"/>
      <c r="N12" s="328"/>
      <c r="O12" s="267">
        <f>IFERROR(年間負荷計算シート!Q8*12*J12,"")</f>
        <v>0</v>
      </c>
      <c r="P12" s="267" t="str">
        <f>IFERROR(年間負荷計算シート!$Q8*12*I12/全熱交換器削減効果計算書!$K12,"")</f>
        <v/>
      </c>
      <c r="Q12" s="267">
        <f>IFERROR(年間負荷計算シート!AD8*12*M12,"")</f>
        <v>0</v>
      </c>
      <c r="R12" s="267" t="str">
        <f>IFERROR(年間負荷計算シート!$AD8*12*L12/全熱交換器削減効果計算書!$N12,"")</f>
        <v/>
      </c>
      <c r="S12" s="27" t="str">
        <f t="shared" si="0"/>
        <v/>
      </c>
      <c r="T12" s="329" t="str">
        <f>IFERROR(ROUND(S12*'CO2削減量判定 '!$C$7,3),"")</f>
        <v/>
      </c>
      <c r="U12" s="359"/>
      <c r="V12" s="268">
        <f>IFERROR(年間負荷計算シート!Q8*12*(1-(U12*0.3))*J12,"")</f>
        <v>0</v>
      </c>
      <c r="W12" s="268" t="str">
        <f>IFERROR(年間負荷計算シート!$Q8*I12*(1-(U12*0.3))*12/全熱交換器削減効果計算書!$K12,"")</f>
        <v/>
      </c>
      <c r="X12" s="268">
        <f>IFERROR(年間負荷計算シート!AD8*(1-(U12*0.4))*12*M12,"")</f>
        <v>0</v>
      </c>
      <c r="Y12" s="268" t="str">
        <f>IFERROR(年間負荷計算シート!$AD8*L12*(1-(U12*0.4))*12/全熱交換器削減効果計算書!$N12,"")</f>
        <v/>
      </c>
      <c r="Z12" s="27" t="str">
        <f t="shared" si="1"/>
        <v/>
      </c>
      <c r="AA12" s="330" t="str">
        <f>IFERROR(ROUND(Z12*'CO2削減量判定 '!$C$7,3),"")</f>
        <v/>
      </c>
      <c r="AB12" s="330" t="str">
        <f t="shared" si="2"/>
        <v/>
      </c>
    </row>
    <row r="13" spans="1:28">
      <c r="A13" s="9">
        <v>4</v>
      </c>
      <c r="B13" s="271"/>
      <c r="C13" s="270"/>
      <c r="D13" s="381"/>
      <c r="E13" s="27" t="str">
        <f>IFERROR(VLOOKUP(D13,Sheet1!$A$1:$B$2,2),"")</f>
        <v/>
      </c>
      <c r="F13" s="270"/>
      <c r="G13" s="270"/>
      <c r="H13" s="269"/>
      <c r="I13" s="364"/>
      <c r="J13" s="344"/>
      <c r="K13" s="328"/>
      <c r="L13" s="363"/>
      <c r="M13" s="344"/>
      <c r="N13" s="328"/>
      <c r="O13" s="267">
        <f>IFERROR(年間負荷計算シート!Q9*12*J13,"")</f>
        <v>0</v>
      </c>
      <c r="P13" s="267" t="str">
        <f>IFERROR(年間負荷計算シート!$Q9*12*I13/全熱交換器削減効果計算書!$K13,"")</f>
        <v/>
      </c>
      <c r="Q13" s="267">
        <f>IFERROR(年間負荷計算シート!AD9*12*M13,"")</f>
        <v>0</v>
      </c>
      <c r="R13" s="267" t="str">
        <f>IFERROR(年間負荷計算シート!$AD9*12*L13/全熱交換器削減効果計算書!$N13,"")</f>
        <v/>
      </c>
      <c r="S13" s="27" t="str">
        <f t="shared" si="0"/>
        <v/>
      </c>
      <c r="T13" s="329" t="str">
        <f>IFERROR(ROUND(S13*'CO2削減量判定 '!$C$7,3),"")</f>
        <v/>
      </c>
      <c r="U13" s="359"/>
      <c r="V13" s="268">
        <f>IFERROR(年間負荷計算シート!Q9*12*(1-(U13*0.3))*J13,"")</f>
        <v>0</v>
      </c>
      <c r="W13" s="268" t="str">
        <f>IFERROR(年間負荷計算シート!$Q9*I13*(1-(U13*0.3))*12/全熱交換器削減効果計算書!$K13,"")</f>
        <v/>
      </c>
      <c r="X13" s="268">
        <f>IFERROR(年間負荷計算シート!AD9*(1-(U13*0.4))*12*M13,"")</f>
        <v>0</v>
      </c>
      <c r="Y13" s="268" t="str">
        <f>IFERROR(年間負荷計算シート!$AD9*L13*(1-(U13*0.4))*12/全熱交換器削減効果計算書!$N13,"")</f>
        <v/>
      </c>
      <c r="Z13" s="27" t="str">
        <f t="shared" si="1"/>
        <v/>
      </c>
      <c r="AA13" s="330" t="str">
        <f>IFERROR(ROUND(Z13*'CO2削減量判定 '!$C$7,3),"")</f>
        <v/>
      </c>
      <c r="AB13" s="330" t="str">
        <f t="shared" si="2"/>
        <v/>
      </c>
    </row>
    <row r="14" spans="1:28">
      <c r="A14" s="9">
        <v>5</v>
      </c>
      <c r="B14" s="269"/>
      <c r="C14" s="270"/>
      <c r="D14" s="381"/>
      <c r="E14" s="27" t="str">
        <f>IFERROR(VLOOKUP(D14,Sheet1!$A$1:$B$2,2),"")</f>
        <v/>
      </c>
      <c r="F14" s="270"/>
      <c r="G14" s="270"/>
      <c r="H14" s="269"/>
      <c r="I14" s="364"/>
      <c r="J14" s="344"/>
      <c r="K14" s="328"/>
      <c r="L14" s="363"/>
      <c r="M14" s="344"/>
      <c r="N14" s="328"/>
      <c r="O14" s="267">
        <f>IFERROR(年間負荷計算シート!Q10*12*J14,"")</f>
        <v>0</v>
      </c>
      <c r="P14" s="267" t="str">
        <f>IFERROR(年間負荷計算シート!$Q10*12*I14/全熱交換器削減効果計算書!$K14,"")</f>
        <v/>
      </c>
      <c r="Q14" s="267">
        <f>IFERROR(年間負荷計算シート!AD10*12*M14,"")</f>
        <v>0</v>
      </c>
      <c r="R14" s="267" t="str">
        <f>IFERROR(年間負荷計算シート!$AD10*12*L14/全熱交換器削減効果計算書!$N14,"")</f>
        <v/>
      </c>
      <c r="S14" s="27" t="str">
        <f t="shared" si="0"/>
        <v/>
      </c>
      <c r="T14" s="329" t="str">
        <f>IFERROR(ROUND(S14*'CO2削減量判定 '!$C$7,3),"")</f>
        <v/>
      </c>
      <c r="U14" s="359"/>
      <c r="V14" s="268">
        <f>IFERROR(年間負荷計算シート!Q10*12*(1-(U14*0.3))*J14,"")</f>
        <v>0</v>
      </c>
      <c r="W14" s="268" t="str">
        <f>IFERROR(年間負荷計算シート!$Q10*I14*(1-(U14*0.3))*12/全熱交換器削減効果計算書!$K14,"")</f>
        <v/>
      </c>
      <c r="X14" s="268">
        <f>IFERROR(年間負荷計算シート!AD10*(1-(U14*0.4))*12*M14,"")</f>
        <v>0</v>
      </c>
      <c r="Y14" s="268" t="str">
        <f>IFERROR(年間負荷計算シート!$AD10*L14*(1-(U14*0.4))*12/全熱交換器削減効果計算書!$N14,"")</f>
        <v/>
      </c>
      <c r="Z14" s="27" t="str">
        <f t="shared" si="1"/>
        <v/>
      </c>
      <c r="AA14" s="330" t="str">
        <f>IFERROR(ROUND(Z14*'CO2削減量判定 '!$C$7,3),"")</f>
        <v/>
      </c>
      <c r="AB14" s="330" t="str">
        <f t="shared" si="2"/>
        <v/>
      </c>
    </row>
    <row r="15" spans="1:28">
      <c r="A15" s="9">
        <v>6</v>
      </c>
      <c r="B15" s="271"/>
      <c r="C15" s="270"/>
      <c r="D15" s="381"/>
      <c r="E15" s="27" t="str">
        <f>IFERROR(VLOOKUP(D15,Sheet1!$A$1:$B$2,2),"")</f>
        <v/>
      </c>
      <c r="F15" s="270"/>
      <c r="G15" s="270"/>
      <c r="H15" s="269"/>
      <c r="I15" s="364"/>
      <c r="J15" s="344"/>
      <c r="K15" s="328"/>
      <c r="L15" s="363"/>
      <c r="M15" s="344"/>
      <c r="N15" s="328"/>
      <c r="O15" s="267">
        <f>IFERROR(年間負荷計算シート!Q11*12*J15,"")</f>
        <v>0</v>
      </c>
      <c r="P15" s="267" t="str">
        <f>IFERROR(年間負荷計算シート!$Q11*12*I15/全熱交換器削減効果計算書!$K15,"")</f>
        <v/>
      </c>
      <c r="Q15" s="267">
        <f>IFERROR(年間負荷計算シート!AD11*12*M15,"")</f>
        <v>0</v>
      </c>
      <c r="R15" s="267" t="str">
        <f>IFERROR(年間負荷計算シート!$AD11*12*L15/全熱交換器削減効果計算書!$N15,"")</f>
        <v/>
      </c>
      <c r="S15" s="27" t="str">
        <f t="shared" si="0"/>
        <v/>
      </c>
      <c r="T15" s="329" t="str">
        <f>IFERROR(ROUND(S15*'CO2削減量判定 '!$C$7,3),"")</f>
        <v/>
      </c>
      <c r="U15" s="359"/>
      <c r="V15" s="268">
        <f>IFERROR(年間負荷計算シート!Q11*12*(1-(U15*0.3))*J15,"")</f>
        <v>0</v>
      </c>
      <c r="W15" s="268" t="str">
        <f>IFERROR(年間負荷計算シート!$Q11*I15*(1-(U15*0.3))*12/全熱交換器削減効果計算書!$K15,"")</f>
        <v/>
      </c>
      <c r="X15" s="268">
        <f>IFERROR(年間負荷計算シート!AD11*(1-(U15*0.4))*12*M15,"")</f>
        <v>0</v>
      </c>
      <c r="Y15" s="268" t="str">
        <f>IFERROR(年間負荷計算シート!$AD11*L15*(1-(U15*0.4))*12/全熱交換器削減効果計算書!$N15,"")</f>
        <v/>
      </c>
      <c r="Z15" s="27" t="str">
        <f t="shared" si="1"/>
        <v/>
      </c>
      <c r="AA15" s="330" t="str">
        <f>IFERROR(ROUND(Z15*'CO2削減量判定 '!$C$7,3),"")</f>
        <v/>
      </c>
      <c r="AB15" s="330" t="str">
        <f t="shared" si="2"/>
        <v/>
      </c>
    </row>
    <row r="16" spans="1:28">
      <c r="A16" s="9">
        <v>7</v>
      </c>
      <c r="B16" s="269"/>
      <c r="C16" s="270"/>
      <c r="D16" s="381"/>
      <c r="E16" s="27" t="str">
        <f>IFERROR(VLOOKUP(D16,Sheet1!$A$1:$B$2,2),"")</f>
        <v/>
      </c>
      <c r="F16" s="270"/>
      <c r="G16" s="270"/>
      <c r="H16" s="269"/>
      <c r="I16" s="363"/>
      <c r="J16" s="344"/>
      <c r="K16" s="328"/>
      <c r="L16" s="363"/>
      <c r="M16" s="344"/>
      <c r="N16" s="328"/>
      <c r="O16" s="267">
        <f>IFERROR(年間負荷計算シート!Q12*12*J16,"")</f>
        <v>0</v>
      </c>
      <c r="P16" s="267" t="str">
        <f>IFERROR(年間負荷計算シート!$Q12*12*I16/全熱交換器削減効果計算書!$K16,"")</f>
        <v/>
      </c>
      <c r="Q16" s="267">
        <f>IFERROR(年間負荷計算シート!AD12*12*M16,"")</f>
        <v>0</v>
      </c>
      <c r="R16" s="267" t="str">
        <f>IFERROR(年間負荷計算シート!$AD12*12*L16/全熱交換器削減効果計算書!$N16,"")</f>
        <v/>
      </c>
      <c r="S16" s="27" t="str">
        <f t="shared" si="0"/>
        <v/>
      </c>
      <c r="T16" s="329" t="str">
        <f>IFERROR(ROUND(S16*'CO2削減量判定 '!$C$7,3),"")</f>
        <v/>
      </c>
      <c r="U16" s="359"/>
      <c r="V16" s="268">
        <f>IFERROR(年間負荷計算シート!Q12*12*(1-(U16*0.3))*J16,"")</f>
        <v>0</v>
      </c>
      <c r="W16" s="268" t="str">
        <f>IFERROR(年間負荷計算シート!$Q12*I16*(1-(U16*0.3))*12/全熱交換器削減効果計算書!$K16,"")</f>
        <v/>
      </c>
      <c r="X16" s="268">
        <f>IFERROR(年間負荷計算シート!AD12*(1-(U16*0.4))*12*M16,"")</f>
        <v>0</v>
      </c>
      <c r="Y16" s="268" t="str">
        <f>IFERROR(年間負荷計算シート!$AD12*L16*(1-(U16*0.4))*12/全熱交換器削減効果計算書!$N16,"")</f>
        <v/>
      </c>
      <c r="Z16" s="27" t="str">
        <f t="shared" si="1"/>
        <v/>
      </c>
      <c r="AA16" s="330" t="str">
        <f>IFERROR(ROUND(Z16*'CO2削減量判定 '!$C$7,3),"")</f>
        <v/>
      </c>
      <c r="AB16" s="330" t="str">
        <f t="shared" si="2"/>
        <v/>
      </c>
    </row>
    <row r="17" spans="1:28">
      <c r="A17" s="9">
        <v>8</v>
      </c>
      <c r="B17" s="271"/>
      <c r="C17" s="272"/>
      <c r="D17" s="381"/>
      <c r="E17" s="27" t="str">
        <f>IFERROR(VLOOKUP(D17,Sheet1!$A$1:$B$2,2),"")</f>
        <v/>
      </c>
      <c r="F17" s="270"/>
      <c r="G17" s="270"/>
      <c r="H17" s="269"/>
      <c r="I17" s="364"/>
      <c r="J17" s="344"/>
      <c r="K17" s="328"/>
      <c r="L17" s="363"/>
      <c r="M17" s="344"/>
      <c r="N17" s="328"/>
      <c r="O17" s="267">
        <f>IFERROR(年間負荷計算シート!Q13*12*J17,"")</f>
        <v>0</v>
      </c>
      <c r="P17" s="267" t="str">
        <f>IFERROR(年間負荷計算シート!$Q13*12*I17/全熱交換器削減効果計算書!$K17,"")</f>
        <v/>
      </c>
      <c r="Q17" s="267">
        <f>IFERROR(年間負荷計算シート!AD13*12*M17,"")</f>
        <v>0</v>
      </c>
      <c r="R17" s="267" t="str">
        <f>IFERROR(年間負荷計算シート!$AD13*12*L17/全熱交換器削減効果計算書!$N17,"")</f>
        <v/>
      </c>
      <c r="S17" s="27" t="str">
        <f t="shared" si="0"/>
        <v/>
      </c>
      <c r="T17" s="329" t="str">
        <f>IFERROR(ROUND(S17*'CO2削減量判定 '!$C$7,3),"")</f>
        <v/>
      </c>
      <c r="U17" s="359"/>
      <c r="V17" s="268">
        <f>IFERROR(年間負荷計算シート!Q13*12*(1-(U17*0.3))*J17,"")</f>
        <v>0</v>
      </c>
      <c r="W17" s="268" t="str">
        <f>IFERROR(年間負荷計算シート!$Q13*I17*(1-(U17*0.3))*12/全熱交換器削減効果計算書!$K17,"")</f>
        <v/>
      </c>
      <c r="X17" s="268">
        <f>IFERROR(年間負荷計算シート!AD13*(1-(U17*0.4))*12*M17,"")</f>
        <v>0</v>
      </c>
      <c r="Y17" s="268" t="str">
        <f>IFERROR(年間負荷計算シート!$AD13*L17*(1-(U17*0.4))*12/全熱交換器削減効果計算書!$N17,"")</f>
        <v/>
      </c>
      <c r="Z17" s="27" t="str">
        <f t="shared" si="1"/>
        <v/>
      </c>
      <c r="AA17" s="330" t="str">
        <f>IFERROR(ROUND(Z17*'CO2削減量判定 '!$C$7,3),"")</f>
        <v/>
      </c>
      <c r="AB17" s="330" t="str">
        <f t="shared" si="2"/>
        <v/>
      </c>
    </row>
    <row r="18" spans="1:28">
      <c r="A18" s="9">
        <v>9</v>
      </c>
      <c r="B18" s="269"/>
      <c r="C18" s="270"/>
      <c r="D18" s="381"/>
      <c r="E18" s="27" t="str">
        <f>IFERROR(VLOOKUP(D18,Sheet1!$A$1:$B$2,2),"")</f>
        <v/>
      </c>
      <c r="F18" s="270"/>
      <c r="G18" s="270"/>
      <c r="H18" s="269"/>
      <c r="I18" s="364"/>
      <c r="J18" s="344"/>
      <c r="K18" s="328"/>
      <c r="L18" s="363"/>
      <c r="M18" s="344"/>
      <c r="N18" s="328"/>
      <c r="O18" s="267">
        <f>IFERROR(年間負荷計算シート!Q14*12*J18,"")</f>
        <v>0</v>
      </c>
      <c r="P18" s="267" t="str">
        <f>IFERROR(年間負荷計算シート!$Q14*12*I18/全熱交換器削減効果計算書!$K18,"")</f>
        <v/>
      </c>
      <c r="Q18" s="267">
        <f>IFERROR(年間負荷計算シート!AD14*12*M18,"")</f>
        <v>0</v>
      </c>
      <c r="R18" s="267" t="str">
        <f>IFERROR(年間負荷計算シート!$AD14*12*L18/全熱交換器削減効果計算書!$N18,"")</f>
        <v/>
      </c>
      <c r="S18" s="27" t="str">
        <f t="shared" si="0"/>
        <v/>
      </c>
      <c r="T18" s="329" t="str">
        <f>IFERROR(ROUND(S18*'CO2削減量判定 '!$C$7,3),"")</f>
        <v/>
      </c>
      <c r="U18" s="359"/>
      <c r="V18" s="268">
        <f>IFERROR(年間負荷計算シート!Q14*12*(1-(U18*0.3))*J18,"")</f>
        <v>0</v>
      </c>
      <c r="W18" s="268" t="str">
        <f>IFERROR(年間負荷計算シート!$Q14*I18*(1-(U18*0.3))*12/全熱交換器削減効果計算書!$K18,"")</f>
        <v/>
      </c>
      <c r="X18" s="268">
        <f>IFERROR(年間負荷計算シート!AD14*(1-(U18*0.4))*12*M18,"")</f>
        <v>0</v>
      </c>
      <c r="Y18" s="268" t="str">
        <f>IFERROR(年間負荷計算シート!$AD14*L18*(1-(U18*0.4))*12/全熱交換器削減効果計算書!$N18,"")</f>
        <v/>
      </c>
      <c r="Z18" s="27" t="str">
        <f t="shared" si="1"/>
        <v/>
      </c>
      <c r="AA18" s="330" t="str">
        <f>IFERROR(ROUND(Z18*'CO2削減量判定 '!$C$7,3),"")</f>
        <v/>
      </c>
      <c r="AB18" s="330" t="str">
        <f t="shared" si="2"/>
        <v/>
      </c>
    </row>
    <row r="19" spans="1:28">
      <c r="A19" s="9">
        <v>10</v>
      </c>
      <c r="B19" s="271"/>
      <c r="C19" s="272"/>
      <c r="D19" s="381"/>
      <c r="E19" s="27" t="str">
        <f>IFERROR(VLOOKUP(D19,Sheet1!$A$1:$B$2,2),"")</f>
        <v/>
      </c>
      <c r="F19" s="270"/>
      <c r="G19" s="270"/>
      <c r="H19" s="269"/>
      <c r="I19" s="364"/>
      <c r="J19" s="344"/>
      <c r="K19" s="328"/>
      <c r="L19" s="363"/>
      <c r="M19" s="344"/>
      <c r="N19" s="328"/>
      <c r="O19" s="267">
        <f>IFERROR(年間負荷計算シート!Q15*12*J19,"")</f>
        <v>0</v>
      </c>
      <c r="P19" s="267" t="str">
        <f>IFERROR(年間負荷計算シート!$Q15*12*I19/全熱交換器削減効果計算書!$K19,"")</f>
        <v/>
      </c>
      <c r="Q19" s="267">
        <f>IFERROR(年間負荷計算シート!AD15*12*M19,"")</f>
        <v>0</v>
      </c>
      <c r="R19" s="267" t="str">
        <f>IFERROR(年間負荷計算シート!$AD15*12*L19/全熱交換器削減効果計算書!$N19,"")</f>
        <v/>
      </c>
      <c r="S19" s="27" t="str">
        <f t="shared" si="0"/>
        <v/>
      </c>
      <c r="T19" s="329" t="str">
        <f>IFERROR(ROUND(S19*'CO2削減量判定 '!$C$7,3),"")</f>
        <v/>
      </c>
      <c r="U19" s="359"/>
      <c r="V19" s="268">
        <f>IFERROR(年間負荷計算シート!Q15*12*(1-(U19*0.3))*J19,"")</f>
        <v>0</v>
      </c>
      <c r="W19" s="268" t="str">
        <f>IFERROR(年間負荷計算シート!$Q15*I19*(1-(U19*0.3))*12/全熱交換器削減効果計算書!$K19,"")</f>
        <v/>
      </c>
      <c r="X19" s="268">
        <f>IFERROR(年間負荷計算シート!AD15*(1-(U19*0.4))*12*M19,"")</f>
        <v>0</v>
      </c>
      <c r="Y19" s="268" t="str">
        <f>IFERROR(年間負荷計算シート!$AD15*L19*(1-(U19*0.4))*12/全熱交換器削減効果計算書!$N19,"")</f>
        <v/>
      </c>
      <c r="Z19" s="27" t="str">
        <f t="shared" si="1"/>
        <v/>
      </c>
      <c r="AA19" s="330" t="str">
        <f>IFERROR(ROUND(Z19*'CO2削減量判定 '!$C$7,3),"")</f>
        <v/>
      </c>
      <c r="AB19" s="330" t="str">
        <f t="shared" si="2"/>
        <v/>
      </c>
    </row>
    <row r="20" spans="1:28">
      <c r="A20" s="10">
        <v>11</v>
      </c>
      <c r="B20" s="269"/>
      <c r="C20" s="270"/>
      <c r="D20" s="381"/>
      <c r="E20" s="27" t="str">
        <f>IFERROR(VLOOKUP(D20,Sheet1!$A$1:$B$2,2),"")</f>
        <v/>
      </c>
      <c r="F20" s="270"/>
      <c r="G20" s="270"/>
      <c r="H20" s="269"/>
      <c r="I20" s="364"/>
      <c r="J20" s="344"/>
      <c r="K20" s="328"/>
      <c r="L20" s="363"/>
      <c r="M20" s="344"/>
      <c r="N20" s="328"/>
      <c r="O20" s="267">
        <f>IFERROR(年間負荷計算シート!Q16*12*J20,"")</f>
        <v>0</v>
      </c>
      <c r="P20" s="267" t="str">
        <f>IFERROR(年間負荷計算シート!$Q16*12*I20/全熱交換器削減効果計算書!$K20,"")</f>
        <v/>
      </c>
      <c r="Q20" s="267">
        <f>IFERROR(年間負荷計算シート!AD16*12*M20,"")</f>
        <v>0</v>
      </c>
      <c r="R20" s="267" t="str">
        <f>IFERROR(年間負荷計算シート!$AD16*12*L20/全熱交換器削減効果計算書!$N20,"")</f>
        <v/>
      </c>
      <c r="S20" s="27" t="str">
        <f t="shared" si="0"/>
        <v/>
      </c>
      <c r="T20" s="329" t="str">
        <f>IFERROR(ROUND(S20*'CO2削減量判定 '!$C$7,3),"")</f>
        <v/>
      </c>
      <c r="U20" s="359"/>
      <c r="V20" s="268">
        <f>IFERROR(年間負荷計算シート!Q16*12*(1-(U20*0.3))*J20,"")</f>
        <v>0</v>
      </c>
      <c r="W20" s="268" t="str">
        <f>IFERROR(年間負荷計算シート!$Q16*I20*(1-(U20*0.3))*12/全熱交換器削減効果計算書!$K20,"")</f>
        <v/>
      </c>
      <c r="X20" s="268">
        <f>IFERROR(年間負荷計算シート!AD16*(1-(U20*0.4))*12*M20,"")</f>
        <v>0</v>
      </c>
      <c r="Y20" s="268" t="str">
        <f>IFERROR(年間負荷計算シート!$AD16*L20*(1-(U20*0.4))*12/全熱交換器削減効果計算書!$N20,"")</f>
        <v/>
      </c>
      <c r="Z20" s="27" t="str">
        <f t="shared" si="1"/>
        <v/>
      </c>
      <c r="AA20" s="330" t="str">
        <f>IFERROR(ROUND(Z20*'CO2削減量判定 '!$C$7,3),"")</f>
        <v/>
      </c>
      <c r="AB20" s="330" t="str">
        <f t="shared" si="2"/>
        <v/>
      </c>
    </row>
    <row r="21" spans="1:28">
      <c r="A21" s="9">
        <v>12</v>
      </c>
      <c r="B21" s="271"/>
      <c r="C21" s="272"/>
      <c r="D21" s="381"/>
      <c r="E21" s="27" t="str">
        <f>IFERROR(VLOOKUP(D21,Sheet1!$A$1:$B$2,2),"")</f>
        <v/>
      </c>
      <c r="F21" s="270"/>
      <c r="G21" s="270"/>
      <c r="H21" s="269"/>
      <c r="I21" s="364"/>
      <c r="J21" s="344"/>
      <c r="K21" s="328"/>
      <c r="L21" s="363"/>
      <c r="M21" s="344"/>
      <c r="N21" s="328"/>
      <c r="O21" s="267">
        <f>IFERROR(年間負荷計算シート!Q17*12*J21,"")</f>
        <v>0</v>
      </c>
      <c r="P21" s="267" t="str">
        <f>IFERROR(年間負荷計算シート!$Q17*12*I21/全熱交換器削減効果計算書!$K21,"")</f>
        <v/>
      </c>
      <c r="Q21" s="267">
        <f>IFERROR(年間負荷計算シート!AD17*12*M21,"")</f>
        <v>0</v>
      </c>
      <c r="R21" s="267" t="str">
        <f>IFERROR(年間負荷計算シート!$AD17*12*L21/全熱交換器削減効果計算書!$N21,"")</f>
        <v/>
      </c>
      <c r="S21" s="27" t="str">
        <f t="shared" si="0"/>
        <v/>
      </c>
      <c r="T21" s="329" t="str">
        <f>IFERROR(ROUND(S21*'CO2削減量判定 '!$C$7,3),"")</f>
        <v/>
      </c>
      <c r="U21" s="359"/>
      <c r="V21" s="268">
        <f>IFERROR(年間負荷計算シート!Q17*12*(1-(U21*0.3))*J21,"")</f>
        <v>0</v>
      </c>
      <c r="W21" s="268" t="str">
        <f>IFERROR(年間負荷計算シート!$Q17*I21*(1-(U21*0.3))*12/全熱交換器削減効果計算書!$K21,"")</f>
        <v/>
      </c>
      <c r="X21" s="268">
        <f>IFERROR(年間負荷計算シート!AD17*(1-(U21*0.4))*12*M21,"")</f>
        <v>0</v>
      </c>
      <c r="Y21" s="268" t="str">
        <f>IFERROR(年間負荷計算シート!$AD17*L21*(1-(U21*0.4))*12/全熱交換器削減効果計算書!$N21,"")</f>
        <v/>
      </c>
      <c r="Z21" s="27" t="str">
        <f t="shared" si="1"/>
        <v/>
      </c>
      <c r="AA21" s="330" t="str">
        <f>IFERROR(ROUND(Z21*'CO2削減量判定 '!$C$7,3),"")</f>
        <v/>
      </c>
      <c r="AB21" s="330" t="str">
        <f t="shared" si="2"/>
        <v/>
      </c>
    </row>
    <row r="22" spans="1:28">
      <c r="A22" s="9">
        <v>13</v>
      </c>
      <c r="B22" s="269"/>
      <c r="C22" s="270"/>
      <c r="D22" s="381"/>
      <c r="E22" s="27" t="str">
        <f>IFERROR(VLOOKUP(D22,Sheet1!$A$1:$B$2,2),"")</f>
        <v/>
      </c>
      <c r="F22" s="270"/>
      <c r="G22" s="270"/>
      <c r="H22" s="269"/>
      <c r="I22" s="363"/>
      <c r="J22" s="344"/>
      <c r="K22" s="328"/>
      <c r="L22" s="363"/>
      <c r="M22" s="344"/>
      <c r="N22" s="328"/>
      <c r="O22" s="267">
        <f>IFERROR(年間負荷計算シート!Q18*12*J22,"")</f>
        <v>0</v>
      </c>
      <c r="P22" s="267" t="str">
        <f>IFERROR(年間負荷計算シート!$Q18*12*I22/全熱交換器削減効果計算書!$K22,"")</f>
        <v/>
      </c>
      <c r="Q22" s="267">
        <f>IFERROR(年間負荷計算シート!AD18*12*M22,"")</f>
        <v>0</v>
      </c>
      <c r="R22" s="267" t="str">
        <f>IFERROR(年間負荷計算シート!$AD18*12*L22/全熱交換器削減効果計算書!$N22,"")</f>
        <v/>
      </c>
      <c r="S22" s="27" t="str">
        <f t="shared" si="0"/>
        <v/>
      </c>
      <c r="T22" s="329" t="str">
        <f>IFERROR(ROUND(S22*'CO2削減量判定 '!$C$7,3),"")</f>
        <v/>
      </c>
      <c r="U22" s="359"/>
      <c r="V22" s="268">
        <f>IFERROR(年間負荷計算シート!Q18*12*(1-(U22*0.3))*J22,"")</f>
        <v>0</v>
      </c>
      <c r="W22" s="268" t="str">
        <f>IFERROR(年間負荷計算シート!$Q18*I22*(1-(U22*0.3))*12/全熱交換器削減効果計算書!$K22,"")</f>
        <v/>
      </c>
      <c r="X22" s="268">
        <f>IFERROR(年間負荷計算シート!AD18*(1-(U22*0.4))*12*M22,"")</f>
        <v>0</v>
      </c>
      <c r="Y22" s="268" t="str">
        <f>IFERROR(年間負荷計算シート!$AD18*L22*(1-(U22*0.4))*12/全熱交換器削減効果計算書!$N22,"")</f>
        <v/>
      </c>
      <c r="Z22" s="27" t="str">
        <f t="shared" si="1"/>
        <v/>
      </c>
      <c r="AA22" s="330" t="str">
        <f>IFERROR(ROUND(Z22*'CO2削減量判定 '!$C$7,3),"")</f>
        <v/>
      </c>
      <c r="AB22" s="330" t="str">
        <f t="shared" si="2"/>
        <v/>
      </c>
    </row>
    <row r="23" spans="1:28">
      <c r="A23" s="9">
        <v>14</v>
      </c>
      <c r="B23" s="271"/>
      <c r="C23" s="272"/>
      <c r="D23" s="381"/>
      <c r="E23" s="27" t="str">
        <f>IFERROR(VLOOKUP(D23,Sheet1!$A$1:$B$2,2),"")</f>
        <v/>
      </c>
      <c r="F23" s="270"/>
      <c r="G23" s="270"/>
      <c r="H23" s="269"/>
      <c r="I23" s="364"/>
      <c r="J23" s="344"/>
      <c r="K23" s="328"/>
      <c r="L23" s="363"/>
      <c r="M23" s="344"/>
      <c r="N23" s="328"/>
      <c r="O23" s="267">
        <f>IFERROR(年間負荷計算シート!Q19*12*J23,"")</f>
        <v>0</v>
      </c>
      <c r="P23" s="267" t="str">
        <f>IFERROR(年間負荷計算シート!$Q19*12*I23/全熱交換器削減効果計算書!$K23,"")</f>
        <v/>
      </c>
      <c r="Q23" s="267">
        <f>IFERROR(年間負荷計算シート!AD19*12*M23,"")</f>
        <v>0</v>
      </c>
      <c r="R23" s="267" t="str">
        <f>IFERROR(年間負荷計算シート!$AD19*12*L23/全熱交換器削減効果計算書!$N23,"")</f>
        <v/>
      </c>
      <c r="S23" s="27" t="str">
        <f t="shared" si="0"/>
        <v/>
      </c>
      <c r="T23" s="329" t="str">
        <f>IFERROR(ROUND(S23*'CO2削減量判定 '!$C$7,3),"")</f>
        <v/>
      </c>
      <c r="U23" s="359"/>
      <c r="V23" s="268">
        <f>IFERROR(年間負荷計算シート!Q19*12*(1-(U23*0.3))*J23,"")</f>
        <v>0</v>
      </c>
      <c r="W23" s="268" t="str">
        <f>IFERROR(年間負荷計算シート!$Q19*I23*(1-(U23*0.3))*12/全熱交換器削減効果計算書!$K23,"")</f>
        <v/>
      </c>
      <c r="X23" s="268">
        <f>IFERROR(年間負荷計算シート!AD19*(1-(U23*0.4))*12*M23,"")</f>
        <v>0</v>
      </c>
      <c r="Y23" s="268" t="str">
        <f>IFERROR(年間負荷計算シート!$AD19*L23*(1-(U23*0.4))*12/全熱交換器削減効果計算書!$N23,"")</f>
        <v/>
      </c>
      <c r="Z23" s="27" t="str">
        <f t="shared" si="1"/>
        <v/>
      </c>
      <c r="AA23" s="330" t="str">
        <f>IFERROR(ROUND(Z23*'CO2削減量判定 '!$C$7,3),"")</f>
        <v/>
      </c>
      <c r="AB23" s="330" t="str">
        <f t="shared" si="2"/>
        <v/>
      </c>
    </row>
    <row r="24" spans="1:28">
      <c r="A24" s="9">
        <v>15</v>
      </c>
      <c r="B24" s="269"/>
      <c r="C24" s="270"/>
      <c r="D24" s="381"/>
      <c r="E24" s="27" t="str">
        <f>IFERROR(VLOOKUP(D24,Sheet1!$A$1:$B$2,2),"")</f>
        <v/>
      </c>
      <c r="F24" s="270"/>
      <c r="G24" s="270"/>
      <c r="H24" s="269"/>
      <c r="I24" s="364"/>
      <c r="J24" s="344"/>
      <c r="K24" s="328"/>
      <c r="L24" s="363"/>
      <c r="M24" s="344"/>
      <c r="N24" s="328"/>
      <c r="O24" s="267">
        <f>IFERROR(年間負荷計算シート!Q20*12*J24,"")</f>
        <v>0</v>
      </c>
      <c r="P24" s="267" t="str">
        <f>IFERROR(年間負荷計算シート!$Q20*12*I24/全熱交換器削減効果計算書!$K24,"")</f>
        <v/>
      </c>
      <c r="Q24" s="267">
        <f>IFERROR(年間負荷計算シート!AD20*12*M24,"")</f>
        <v>0</v>
      </c>
      <c r="R24" s="267" t="str">
        <f>IFERROR(年間負荷計算シート!$AD20*12*L24/全熱交換器削減効果計算書!$N24,"")</f>
        <v/>
      </c>
      <c r="S24" s="27" t="str">
        <f t="shared" si="0"/>
        <v/>
      </c>
      <c r="T24" s="329" t="str">
        <f>IFERROR(ROUND(S24*'CO2削減量判定 '!$C$7,3),"")</f>
        <v/>
      </c>
      <c r="U24" s="359"/>
      <c r="V24" s="268">
        <f>IFERROR(年間負荷計算シート!Q20*12*(1-(U24*0.3))*J24,"")</f>
        <v>0</v>
      </c>
      <c r="W24" s="268" t="str">
        <f>IFERROR(年間負荷計算シート!$Q20*I24*(1-(U24*0.3))*12/全熱交換器削減効果計算書!$K24,"")</f>
        <v/>
      </c>
      <c r="X24" s="268">
        <f>IFERROR(年間負荷計算シート!AD20*(1-(U24*0.4))*12*M24,"")</f>
        <v>0</v>
      </c>
      <c r="Y24" s="268" t="str">
        <f>IFERROR(年間負荷計算シート!$AD20*L24*(1-(U24*0.4))*12/全熱交換器削減効果計算書!$N24,"")</f>
        <v/>
      </c>
      <c r="Z24" s="27" t="str">
        <f t="shared" si="1"/>
        <v/>
      </c>
      <c r="AA24" s="330" t="str">
        <f>IFERROR(ROUND(Z24*'CO2削減量判定 '!$C$7,3),"")</f>
        <v/>
      </c>
      <c r="AB24" s="330" t="str">
        <f t="shared" si="2"/>
        <v/>
      </c>
    </row>
    <row r="25" spans="1:28">
      <c r="A25" s="9">
        <v>16</v>
      </c>
      <c r="B25" s="271"/>
      <c r="C25" s="272"/>
      <c r="D25" s="381"/>
      <c r="E25" s="27" t="str">
        <f>IFERROR(VLOOKUP(D25,Sheet1!$A$1:$B$2,2),"")</f>
        <v/>
      </c>
      <c r="F25" s="270"/>
      <c r="G25" s="270"/>
      <c r="H25" s="269"/>
      <c r="I25" s="364"/>
      <c r="J25" s="344"/>
      <c r="K25" s="328"/>
      <c r="L25" s="363"/>
      <c r="M25" s="344"/>
      <c r="N25" s="328"/>
      <c r="O25" s="267">
        <f>IFERROR(年間負荷計算シート!Q21*12*J25,"")</f>
        <v>0</v>
      </c>
      <c r="P25" s="267" t="str">
        <f>IFERROR(年間負荷計算シート!$Q21*12*I25/全熱交換器削減効果計算書!$K25,"")</f>
        <v/>
      </c>
      <c r="Q25" s="267">
        <f>IFERROR(年間負荷計算シート!AD21*12*M25,"")</f>
        <v>0</v>
      </c>
      <c r="R25" s="267" t="str">
        <f>IFERROR(年間負荷計算シート!$AD21*12*L25/全熱交換器削減効果計算書!$N25,"")</f>
        <v/>
      </c>
      <c r="S25" s="27" t="str">
        <f t="shared" si="0"/>
        <v/>
      </c>
      <c r="T25" s="329" t="str">
        <f>IFERROR(ROUND(S25*'CO2削減量判定 '!$C$7,3),"")</f>
        <v/>
      </c>
      <c r="U25" s="359"/>
      <c r="V25" s="268">
        <f>IFERROR(年間負荷計算シート!Q21*12*(1-(U25*0.3))*J25,"")</f>
        <v>0</v>
      </c>
      <c r="W25" s="268" t="str">
        <f>IFERROR(年間負荷計算シート!$Q21*I25*(1-(U25*0.3))*12/全熱交換器削減効果計算書!$K25,"")</f>
        <v/>
      </c>
      <c r="X25" s="268">
        <f>IFERROR(年間負荷計算シート!AD21*(1-(U25*0.4))*12*M25,"")</f>
        <v>0</v>
      </c>
      <c r="Y25" s="268" t="str">
        <f>IFERROR(年間負荷計算シート!$AD21*L25*(1-(U25*0.4))*12/全熱交換器削減効果計算書!$N25,"")</f>
        <v/>
      </c>
      <c r="Z25" s="27" t="str">
        <f t="shared" si="1"/>
        <v/>
      </c>
      <c r="AA25" s="330" t="str">
        <f>IFERROR(ROUND(Z25*'CO2削減量判定 '!$C$7,3),"")</f>
        <v/>
      </c>
      <c r="AB25" s="330" t="str">
        <f t="shared" si="2"/>
        <v/>
      </c>
    </row>
    <row r="26" spans="1:28" ht="19.5" thickBot="1">
      <c r="A26" s="9">
        <v>17</v>
      </c>
      <c r="B26" s="271"/>
      <c r="C26" s="272"/>
      <c r="D26" s="381"/>
      <c r="E26" s="27" t="str">
        <f>IFERROR(VLOOKUP(D26,Sheet1!$A$1:$B$2,2),"")</f>
        <v/>
      </c>
      <c r="F26" s="270"/>
      <c r="G26" s="270"/>
      <c r="H26" s="269"/>
      <c r="I26" s="364"/>
      <c r="J26" s="344"/>
      <c r="K26" s="328"/>
      <c r="L26" s="363"/>
      <c r="M26" s="344"/>
      <c r="N26" s="328"/>
      <c r="O26" s="267">
        <f>IFERROR(年間負荷計算シート!Q22*12*J26,"")</f>
        <v>0</v>
      </c>
      <c r="P26" s="267" t="str">
        <f>IFERROR(年間負荷計算シート!$Q22*12*I26/全熱交換器削減効果計算書!$K26,"")</f>
        <v/>
      </c>
      <c r="Q26" s="267">
        <f>IFERROR(年間負荷計算シート!AD22*12*M26,"")</f>
        <v>0</v>
      </c>
      <c r="R26" s="267" t="str">
        <f>IFERROR(年間負荷計算シート!$AD22*12*L26/全熱交換器削減効果計算書!$N26,"")</f>
        <v/>
      </c>
      <c r="S26" s="27" t="str">
        <f t="shared" si="0"/>
        <v/>
      </c>
      <c r="T26" s="365" t="str">
        <f>IFERROR(ROUND(S26*'CO2削減量判定 '!$C$7,3),"")</f>
        <v/>
      </c>
      <c r="U26" s="359"/>
      <c r="V26" s="268">
        <f>IFERROR(年間負荷計算シート!Q22*12*(1-(U26*0.3))*J26,"")</f>
        <v>0</v>
      </c>
      <c r="W26" s="268" t="str">
        <f>IFERROR(年間負荷計算シート!$Q22*I26*(1-(U26*0.3))*12/全熱交換器削減効果計算書!$K26,"")</f>
        <v/>
      </c>
      <c r="X26" s="268">
        <f>IFERROR(年間負荷計算シート!AD22*(1-(U26*0.4))*12*M26,"")</f>
        <v>0</v>
      </c>
      <c r="Y26" s="268" t="str">
        <f>IFERROR(年間負荷計算シート!$AD22*L26*(1-(U26*0.4))*12/全熱交換器削減効果計算書!$N26,"")</f>
        <v/>
      </c>
      <c r="Z26" s="92" t="str">
        <f t="shared" si="1"/>
        <v/>
      </c>
      <c r="AA26" s="371" t="str">
        <f>IFERROR(ROUND(Z26*'CO2削減量判定 '!$C$7,3),"")</f>
        <v/>
      </c>
      <c r="AB26" s="371" t="str">
        <f t="shared" si="2"/>
        <v/>
      </c>
    </row>
    <row r="27" spans="1:28" ht="19.5" thickBot="1">
      <c r="A27" s="40" t="s">
        <v>188</v>
      </c>
      <c r="B27" s="497"/>
      <c r="C27" s="497"/>
      <c r="D27" s="41"/>
      <c r="E27" s="41"/>
      <c r="F27" s="497"/>
      <c r="G27" s="497"/>
      <c r="H27" s="497"/>
      <c r="I27" s="498"/>
      <c r="J27" s="499"/>
      <c r="K27" s="498"/>
      <c r="L27" s="498"/>
      <c r="M27" s="499"/>
      <c r="N27" s="498"/>
      <c r="O27" s="500"/>
      <c r="P27" s="500"/>
      <c r="Q27" s="500"/>
      <c r="R27" s="500"/>
      <c r="S27" s="41"/>
      <c r="T27" s="366">
        <f>IFERROR(SUM(T10:T26),"")</f>
        <v>0</v>
      </c>
      <c r="U27" s="505"/>
      <c r="V27" s="500"/>
      <c r="W27" s="500"/>
      <c r="X27" s="500"/>
      <c r="Y27" s="500"/>
      <c r="Z27" s="41"/>
      <c r="AA27" s="372">
        <f>IFERROR(SUM(AA10:AA26),"")</f>
        <v>0</v>
      </c>
      <c r="AB27" s="372">
        <f>IFERROR(SUM(AB10:AB26),"")</f>
        <v>0</v>
      </c>
    </row>
    <row r="28" spans="1:28" ht="18.75" customHeight="1" thickBo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501"/>
      <c r="L28" s="35"/>
      <c r="M28" s="35"/>
      <c r="N28" s="502"/>
      <c r="O28" s="35"/>
      <c r="P28" s="35"/>
      <c r="Q28" s="35"/>
      <c r="R28" s="503"/>
      <c r="S28" s="504"/>
      <c r="T28" s="506"/>
      <c r="U28" s="496"/>
      <c r="V28" s="35"/>
      <c r="W28" s="35"/>
      <c r="X28" s="35"/>
      <c r="Y28" s="503"/>
      <c r="Z28" s="504"/>
      <c r="AA28" s="506"/>
      <c r="AB28" s="35"/>
    </row>
    <row r="29" spans="1:28" ht="19.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35"/>
      <c r="M29" s="35"/>
      <c r="N29" s="502"/>
      <c r="O29" s="35"/>
      <c r="P29" s="35"/>
      <c r="Q29" s="35"/>
      <c r="R29" s="503"/>
      <c r="S29" s="392" t="s">
        <v>166</v>
      </c>
      <c r="T29" s="393"/>
      <c r="U29" s="390" t="s">
        <v>124</v>
      </c>
      <c r="V29" s="368"/>
      <c r="W29" s="368"/>
      <c r="X29" s="368"/>
      <c r="Y29" s="376"/>
      <c r="Z29" s="382" t="s">
        <v>186</v>
      </c>
      <c r="AA29" s="383"/>
      <c r="AB29" s="35"/>
    </row>
    <row r="30" spans="1:28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1"/>
      <c r="O30" s="35"/>
      <c r="P30" s="35"/>
      <c r="Q30" s="35"/>
      <c r="R30" s="35"/>
      <c r="S30" s="369" t="s">
        <v>122</v>
      </c>
      <c r="T30" s="370" t="s">
        <v>123</v>
      </c>
      <c r="U30" s="391"/>
      <c r="V30" s="370"/>
      <c r="W30" s="370"/>
      <c r="X30" s="370"/>
      <c r="Y30" s="375"/>
      <c r="Z30" s="384"/>
      <c r="AA30" s="385"/>
      <c r="AB30" s="35"/>
    </row>
    <row r="31" spans="1:28" ht="21.75" customHeight="1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35"/>
      <c r="P31" s="195"/>
      <c r="Q31" s="195"/>
      <c r="R31" s="195"/>
      <c r="S31" s="394">
        <f>IFERROR(T27,"")</f>
        <v>0</v>
      </c>
      <c r="T31" s="396">
        <f>IFERROR(AA27,"")</f>
        <v>0</v>
      </c>
      <c r="U31" s="398" t="str">
        <f>IFERROR(1-(T31/S31),"")</f>
        <v/>
      </c>
      <c r="V31" s="189"/>
      <c r="W31" s="189"/>
      <c r="X31" s="189"/>
      <c r="Y31" s="377"/>
      <c r="Z31" s="386">
        <f>ROUND(SUM(AB10:AB26),3)</f>
        <v>0</v>
      </c>
      <c r="AA31" s="387"/>
      <c r="AB31" s="35"/>
    </row>
    <row r="32" spans="1:28" ht="21.75" customHeight="1" thickBo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1"/>
      <c r="L32" s="41"/>
      <c r="M32" s="41"/>
      <c r="N32" s="41"/>
      <c r="O32" s="195"/>
      <c r="P32" s="41"/>
      <c r="Q32" s="41"/>
      <c r="R32" s="41"/>
      <c r="S32" s="395"/>
      <c r="T32" s="397"/>
      <c r="U32" s="399"/>
      <c r="V32" s="367"/>
      <c r="W32" s="367"/>
      <c r="X32" s="367"/>
      <c r="Y32" s="378"/>
      <c r="Z32" s="388"/>
      <c r="AA32" s="389"/>
      <c r="AB32" s="47"/>
    </row>
    <row r="33" spans="1:28" ht="18.75" customHeight="1">
      <c r="A33" s="35"/>
      <c r="B33" s="35"/>
      <c r="C33" s="35"/>
      <c r="D33" s="35"/>
      <c r="E33" s="35"/>
      <c r="F33" s="35"/>
      <c r="G33" s="35"/>
      <c r="H33" s="35"/>
      <c r="I33" s="42"/>
      <c r="J33" s="42"/>
      <c r="K33" s="35"/>
      <c r="L33" s="35"/>
      <c r="M33" s="35"/>
      <c r="N33" s="35"/>
      <c r="O33" s="35"/>
      <c r="P33" s="35"/>
      <c r="Q33" s="35"/>
      <c r="R33" s="35"/>
      <c r="S33" s="80" t="s">
        <v>165</v>
      </c>
      <c r="T33" s="35"/>
      <c r="U33" s="507">
        <v>4.1599999999999997E-4</v>
      </c>
      <c r="V33" s="35"/>
      <c r="W33" s="35"/>
      <c r="X33" s="35"/>
      <c r="Y33" s="35"/>
      <c r="Z33" s="35"/>
      <c r="AA33" s="35"/>
      <c r="AB33" s="35"/>
    </row>
    <row r="34" spans="1:28" ht="18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V34" s="35"/>
      <c r="W34" s="35"/>
      <c r="X34" s="35"/>
      <c r="Y34" s="35"/>
      <c r="Z34" s="35"/>
      <c r="AA34" s="35"/>
      <c r="AB34" s="35"/>
    </row>
    <row r="35" spans="1:28" ht="18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V35" s="35"/>
      <c r="W35" s="35"/>
      <c r="X35" s="35"/>
      <c r="Y35" s="35"/>
      <c r="Z35" s="35"/>
      <c r="AA35" s="35"/>
      <c r="AB35" s="35"/>
    </row>
    <row r="36" spans="1:28" ht="18" customHeight="1">
      <c r="A36" s="43"/>
      <c r="B36" s="43"/>
      <c r="I36" s="34"/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V36" s="35"/>
      <c r="W36" s="35"/>
      <c r="X36" s="35"/>
      <c r="Y36" s="35"/>
      <c r="Z36" s="35"/>
      <c r="AA36" s="35"/>
      <c r="AB36" s="35"/>
    </row>
    <row r="37" spans="1:28" ht="18" customHeight="1">
      <c r="A37" s="44"/>
      <c r="B37" s="44"/>
      <c r="C37" s="45"/>
      <c r="D37" s="45"/>
      <c r="E37" s="45"/>
      <c r="F37" s="45"/>
      <c r="G37" s="45"/>
      <c r="H37" s="35"/>
      <c r="I37" s="46"/>
      <c r="J37" s="46"/>
      <c r="K37" s="35"/>
      <c r="L37" s="35"/>
      <c r="M37" s="35"/>
      <c r="N37" s="35"/>
      <c r="O37" s="35"/>
      <c r="P37" s="35"/>
      <c r="Q37" s="35"/>
      <c r="R37" s="35"/>
      <c r="S37" s="35"/>
      <c r="T37" s="35"/>
      <c r="V37" s="35"/>
      <c r="W37" s="35"/>
      <c r="X37" s="35"/>
      <c r="Y37" s="35"/>
      <c r="Z37" s="35"/>
      <c r="AA37" s="35"/>
      <c r="AB37" s="35"/>
    </row>
    <row r="38" spans="1:28" ht="18" customHeight="1">
      <c r="A38" s="18"/>
      <c r="B38" s="18"/>
      <c r="C38" s="5"/>
      <c r="D38" s="5"/>
      <c r="E38" s="5"/>
      <c r="F38" s="5"/>
      <c r="G38" s="5"/>
      <c r="P38" s="35"/>
    </row>
    <row r="39" spans="1:28" ht="18" customHeight="1">
      <c r="A39" s="18"/>
      <c r="B39" s="18"/>
      <c r="C39" s="5"/>
      <c r="D39" s="5"/>
      <c r="E39" s="5"/>
      <c r="F39" s="5"/>
      <c r="G39" s="5"/>
    </row>
    <row r="40" spans="1:28" ht="18" customHeight="1">
      <c r="A40" s="18"/>
      <c r="B40" s="18"/>
      <c r="C40" s="5"/>
      <c r="D40" s="5"/>
      <c r="E40" s="5"/>
      <c r="F40" s="5"/>
      <c r="G40" s="5"/>
    </row>
    <row r="41" spans="1:28" ht="18" customHeight="1">
      <c r="A41" s="18"/>
      <c r="B41" s="18"/>
      <c r="C41" s="5"/>
      <c r="D41" s="5"/>
      <c r="E41" s="5"/>
      <c r="F41" s="5"/>
      <c r="G41" s="5"/>
    </row>
    <row r="42" spans="1:28" ht="18" customHeight="1">
      <c r="A42" s="18"/>
      <c r="B42" s="18"/>
      <c r="C42" s="5"/>
      <c r="D42" s="5"/>
      <c r="E42" s="5"/>
      <c r="F42" s="5"/>
      <c r="G42" s="5"/>
    </row>
    <row r="43" spans="1:28" ht="18" customHeight="1">
      <c r="C43" s="2"/>
      <c r="D43" s="2"/>
      <c r="E43" s="2"/>
      <c r="F43" s="2"/>
      <c r="G43" s="2"/>
    </row>
    <row r="44" spans="1:28" ht="18" customHeight="1">
      <c r="C44" s="2"/>
      <c r="D44" s="2"/>
      <c r="E44" s="2"/>
      <c r="F44" s="2"/>
      <c r="G44" s="2"/>
    </row>
    <row r="45" spans="1:28" ht="18" customHeight="1">
      <c r="C45" s="2"/>
      <c r="D45" s="2"/>
      <c r="E45" s="2"/>
      <c r="F45" s="2"/>
      <c r="G45" s="2"/>
    </row>
    <row r="46" spans="1:28" ht="18" customHeight="1"/>
    <row r="47" spans="1:28" ht="18" customHeight="1"/>
    <row r="48" spans="1:2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</sheetData>
  <sheetProtection algorithmName="SHA-512" hashValue="FZljTsyX5+7bF12daYSL4y75JH2AP1unMxDiVRzrMB7FAVgP5ptaOfnaUVlqhmar+LbDn2wZMClzcda9FCXgdA==" saltValue="oQAJVgo1bNNzGg1qFnmLIQ==" spinCount="100000" sheet="1" objects="1" scenarios="1"/>
  <mergeCells count="23">
    <mergeCell ref="A7:A8"/>
    <mergeCell ref="B7:B8"/>
    <mergeCell ref="C7:C8"/>
    <mergeCell ref="H7:H8"/>
    <mergeCell ref="F7:F8"/>
    <mergeCell ref="G7:G8"/>
    <mergeCell ref="D7:D8"/>
    <mergeCell ref="E7:E8"/>
    <mergeCell ref="L7:N7"/>
    <mergeCell ref="V5:AA5"/>
    <mergeCell ref="O5:T5"/>
    <mergeCell ref="I7:K7"/>
    <mergeCell ref="M6:N6"/>
    <mergeCell ref="J6:K6"/>
    <mergeCell ref="S6:T6"/>
    <mergeCell ref="Z6:AA6"/>
    <mergeCell ref="Z29:AA30"/>
    <mergeCell ref="Z31:AA32"/>
    <mergeCell ref="U29:U30"/>
    <mergeCell ref="S29:T29"/>
    <mergeCell ref="S31:S32"/>
    <mergeCell ref="T31:T32"/>
    <mergeCell ref="U31:U32"/>
  </mergeCells>
  <phoneticPr fontId="2"/>
  <conditionalFormatting sqref="U31">
    <cfRule type="cellIs" dxfId="4" priority="2" operator="equal">
      <formula>"補助対象"</formula>
    </cfRule>
  </conditionalFormatting>
  <conditionalFormatting sqref="Z31">
    <cfRule type="cellIs" dxfId="3" priority="1" operator="equal">
      <formula>"補助対象"</formula>
    </cfRule>
  </conditionalFormatting>
  <dataValidations count="4">
    <dataValidation type="custom" allowBlank="1" showInputMessage="1" showErrorMessage="1" error="1つしか入力できません。" sqref="J9:K9" xr:uid="{4B301349-EBFF-4C8F-A47D-50777B66A9C2}">
      <formula1>COUNTA($J9:$K9)&lt;2</formula1>
    </dataValidation>
    <dataValidation type="custom" allowBlank="1" showInputMessage="1" showErrorMessage="1" error="1つしか入力できません。" sqref="M9:N9" xr:uid="{F8142661-9DE3-41F2-8F22-A162DCF6ED84}">
      <formula1>COUNTA($M9:$N9)&lt;2</formula1>
    </dataValidation>
    <dataValidation type="custom" allowBlank="1" showInputMessage="1" showErrorMessage="1" error="定格消費電力かAPFのどちらか１つしか入力できません。" sqref="J10:K26" xr:uid="{C8DBC6CE-1E19-4CF5-A082-6D3A19A43AC5}">
      <formula1>COUNTA($J10:$K10)&lt;2</formula1>
    </dataValidation>
    <dataValidation type="custom" allowBlank="1" showInputMessage="1" showErrorMessage="1" error="定格消費電力かAPFのどちらか１つしか入力できません。" sqref="M10:N26" xr:uid="{B08EF49F-D881-495F-93D8-E76B8060EF20}">
      <formula1>COUNTA($M10:$N10)&lt;2</formula1>
    </dataValidation>
  </dataValidations>
  <pageMargins left="0.7" right="0.7" top="0.75" bottom="0.75" header="0.3" footer="0.3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B3A029-950E-44E4-B502-E016B52C349B}">
          <x14:formula1>
            <xm:f>Sheet1!$A$1:$A$2</xm:f>
          </x14:formula1>
          <xm:sqref>D9:D27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57984-9589-4854-BA51-7D5DB8CD50AC}">
  <sheetPr>
    <tabColor theme="9" tint="0.59999389629810485"/>
  </sheetPr>
  <dimension ref="A1:AD27"/>
  <sheetViews>
    <sheetView view="pageBreakPreview" zoomScaleNormal="85" zoomScaleSheetLayoutView="100" workbookViewId="0">
      <selection activeCell="J6" sqref="J6"/>
    </sheetView>
  </sheetViews>
  <sheetFormatPr defaultRowHeight="18.75"/>
  <cols>
    <col min="1" max="1" width="11" bestFit="1" customWidth="1"/>
    <col min="2" max="2" width="9" style="94" bestFit="1" customWidth="1"/>
    <col min="3" max="3" width="9" style="94" customWidth="1"/>
    <col min="4" max="4" width="9" style="94" hidden="1" customWidth="1"/>
    <col min="5" max="29" width="8.625" style="95" customWidth="1"/>
    <col min="30" max="30" width="8.625" style="97" customWidth="1"/>
  </cols>
  <sheetData>
    <row r="1" spans="1:30">
      <c r="A1" s="448"/>
      <c r="B1" s="449"/>
      <c r="C1" s="283"/>
      <c r="D1" s="284"/>
      <c r="E1" s="470" t="s">
        <v>59</v>
      </c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2"/>
      <c r="R1" s="473" t="s">
        <v>60</v>
      </c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2"/>
    </row>
    <row r="2" spans="1:30">
      <c r="A2" s="448"/>
      <c r="B2" s="449"/>
      <c r="C2" s="283" t="s">
        <v>157</v>
      </c>
      <c r="D2" s="284" t="s">
        <v>158</v>
      </c>
      <c r="E2" s="302" t="s">
        <v>55</v>
      </c>
      <c r="F2" s="303" t="s">
        <v>44</v>
      </c>
      <c r="G2" s="303" t="s">
        <v>45</v>
      </c>
      <c r="H2" s="303" t="s">
        <v>46</v>
      </c>
      <c r="I2" s="303" t="s">
        <v>47</v>
      </c>
      <c r="J2" s="303" t="s">
        <v>48</v>
      </c>
      <c r="K2" s="303" t="s">
        <v>49</v>
      </c>
      <c r="L2" s="303" t="s">
        <v>50</v>
      </c>
      <c r="M2" s="303" t="s">
        <v>51</v>
      </c>
      <c r="N2" s="303" t="s">
        <v>52</v>
      </c>
      <c r="O2" s="303" t="s">
        <v>53</v>
      </c>
      <c r="P2" s="273" t="s">
        <v>54</v>
      </c>
      <c r="Q2" s="444" t="s">
        <v>132</v>
      </c>
      <c r="R2" s="304" t="s">
        <v>55</v>
      </c>
      <c r="S2" s="303" t="s">
        <v>44</v>
      </c>
      <c r="T2" s="303" t="s">
        <v>45</v>
      </c>
      <c r="U2" s="303" t="s">
        <v>46</v>
      </c>
      <c r="V2" s="303" t="s">
        <v>47</v>
      </c>
      <c r="W2" s="303" t="s">
        <v>48</v>
      </c>
      <c r="X2" s="303" t="s">
        <v>49</v>
      </c>
      <c r="Y2" s="303" t="s">
        <v>50</v>
      </c>
      <c r="Z2" s="303" t="s">
        <v>51</v>
      </c>
      <c r="AA2" s="303" t="s">
        <v>52</v>
      </c>
      <c r="AB2" s="303" t="s">
        <v>53</v>
      </c>
      <c r="AC2" s="273" t="s">
        <v>54</v>
      </c>
      <c r="AD2" s="446" t="s">
        <v>132</v>
      </c>
    </row>
    <row r="3" spans="1:30">
      <c r="A3" s="448" t="s">
        <v>127</v>
      </c>
      <c r="B3" s="449"/>
      <c r="C3" s="283"/>
      <c r="D3" s="284"/>
      <c r="E3" s="331">
        <v>0</v>
      </c>
      <c r="F3" s="332">
        <v>22</v>
      </c>
      <c r="G3" s="332">
        <v>22</v>
      </c>
      <c r="H3" s="332">
        <v>22</v>
      </c>
      <c r="I3" s="332">
        <v>17</v>
      </c>
      <c r="J3" s="332">
        <v>22</v>
      </c>
      <c r="K3" s="332">
        <v>7</v>
      </c>
      <c r="L3" s="332">
        <v>0</v>
      </c>
      <c r="M3" s="332">
        <v>0</v>
      </c>
      <c r="N3" s="332">
        <v>0</v>
      </c>
      <c r="O3" s="332">
        <v>0</v>
      </c>
      <c r="P3" s="333">
        <v>0</v>
      </c>
      <c r="Q3" s="445"/>
      <c r="R3" s="337">
        <v>7</v>
      </c>
      <c r="S3" s="338">
        <v>0</v>
      </c>
      <c r="T3" s="338">
        <v>0</v>
      </c>
      <c r="U3" s="338">
        <v>0</v>
      </c>
      <c r="V3" s="338">
        <v>0</v>
      </c>
      <c r="W3" s="338">
        <v>0</v>
      </c>
      <c r="X3" s="338">
        <v>0</v>
      </c>
      <c r="Y3" s="338">
        <v>7</v>
      </c>
      <c r="Z3" s="338">
        <v>22</v>
      </c>
      <c r="AA3" s="338">
        <v>17</v>
      </c>
      <c r="AB3" s="338">
        <v>22</v>
      </c>
      <c r="AC3" s="339">
        <v>22</v>
      </c>
      <c r="AD3" s="447"/>
    </row>
    <row r="4" spans="1:30">
      <c r="A4" s="448" t="s">
        <v>126</v>
      </c>
      <c r="B4" s="449"/>
      <c r="C4" s="283"/>
      <c r="D4" s="284"/>
      <c r="E4" s="334">
        <v>12.8</v>
      </c>
      <c r="F4" s="335">
        <v>22.9</v>
      </c>
      <c r="G4" s="335">
        <v>34.299999999999997</v>
      </c>
      <c r="H4" s="335">
        <v>60</v>
      </c>
      <c r="I4" s="335">
        <v>66</v>
      </c>
      <c r="J4" s="335">
        <v>46.2</v>
      </c>
      <c r="K4" s="335">
        <v>21.4</v>
      </c>
      <c r="L4" s="335">
        <v>9.1999999999999993</v>
      </c>
      <c r="M4" s="335">
        <v>0</v>
      </c>
      <c r="N4" s="335">
        <v>0</v>
      </c>
      <c r="O4" s="335">
        <v>0</v>
      </c>
      <c r="P4" s="336">
        <v>0</v>
      </c>
      <c r="Q4" s="445"/>
      <c r="R4" s="340">
        <v>15.1</v>
      </c>
      <c r="S4" s="341">
        <v>8.1999999999999993</v>
      </c>
      <c r="T4" s="341">
        <v>0</v>
      </c>
      <c r="U4" s="341">
        <v>0</v>
      </c>
      <c r="V4" s="341">
        <v>0</v>
      </c>
      <c r="W4" s="341">
        <v>0</v>
      </c>
      <c r="X4" s="341">
        <v>0</v>
      </c>
      <c r="Y4" s="341">
        <v>20.3</v>
      </c>
      <c r="Z4" s="341">
        <v>32.799999999999997</v>
      </c>
      <c r="AA4" s="341">
        <v>45.8</v>
      </c>
      <c r="AB4" s="341">
        <v>46.3</v>
      </c>
      <c r="AC4" s="342">
        <v>25.4</v>
      </c>
      <c r="AD4" s="447"/>
    </row>
    <row r="5" spans="1:30">
      <c r="A5" s="467" t="s">
        <v>133</v>
      </c>
      <c r="B5" s="274" t="str">
        <f>全熱交換器削減効果計算書!B9</f>
        <v>会議室</v>
      </c>
      <c r="C5" s="285">
        <f>全熱交換器削減効果計算書!H9</f>
        <v>1</v>
      </c>
      <c r="D5" s="286" t="e">
        <f>全熱交換器削減効果計算書!#REF!</f>
        <v>#REF!</v>
      </c>
      <c r="E5" s="315">
        <f>E$3*$C5*E$4*0.01</f>
        <v>0</v>
      </c>
      <c r="F5" s="316">
        <f t="shared" ref="F5:P21" si="0">F$3*$C5*F$4*0.01</f>
        <v>5.0379999999999994</v>
      </c>
      <c r="G5" s="316">
        <f>G$3*$C5*G$4*0.01</f>
        <v>7.5459999999999994</v>
      </c>
      <c r="H5" s="316">
        <f t="shared" si="0"/>
        <v>13.200000000000001</v>
      </c>
      <c r="I5" s="316">
        <f t="shared" si="0"/>
        <v>11.22</v>
      </c>
      <c r="J5" s="316">
        <f>J$3*$C5*J$4*0.01</f>
        <v>10.164000000000001</v>
      </c>
      <c r="K5" s="316">
        <f t="shared" si="0"/>
        <v>1.4979999999999998</v>
      </c>
      <c r="L5" s="316">
        <f t="shared" si="0"/>
        <v>0</v>
      </c>
      <c r="M5" s="316">
        <f t="shared" si="0"/>
        <v>0</v>
      </c>
      <c r="N5" s="316">
        <f t="shared" si="0"/>
        <v>0</v>
      </c>
      <c r="O5" s="316">
        <f t="shared" si="0"/>
        <v>0</v>
      </c>
      <c r="P5" s="317">
        <f t="shared" si="0"/>
        <v>0</v>
      </c>
      <c r="Q5" s="318">
        <f>SUM(E5:P5)</f>
        <v>48.665999999999997</v>
      </c>
      <c r="R5" s="319">
        <f>R$3*$C$5*R$4*0.01</f>
        <v>1.0569999999999999</v>
      </c>
      <c r="S5" s="319">
        <f t="shared" ref="S5:AC5" si="1">S$3*$C$5*S$4*0.01</f>
        <v>0</v>
      </c>
      <c r="T5" s="319">
        <f t="shared" si="1"/>
        <v>0</v>
      </c>
      <c r="U5" s="319">
        <f t="shared" si="1"/>
        <v>0</v>
      </c>
      <c r="V5" s="319">
        <f t="shared" si="1"/>
        <v>0</v>
      </c>
      <c r="W5" s="319">
        <f t="shared" si="1"/>
        <v>0</v>
      </c>
      <c r="X5" s="319">
        <f t="shared" si="1"/>
        <v>0</v>
      </c>
      <c r="Y5" s="319">
        <f t="shared" si="1"/>
        <v>1.421</v>
      </c>
      <c r="Z5" s="319">
        <f t="shared" si="1"/>
        <v>7.2159999999999993</v>
      </c>
      <c r="AA5" s="319">
        <f t="shared" si="1"/>
        <v>7.7859999999999996</v>
      </c>
      <c r="AB5" s="319">
        <f t="shared" si="1"/>
        <v>10.186</v>
      </c>
      <c r="AC5" s="319">
        <f t="shared" si="1"/>
        <v>5.5880000000000001</v>
      </c>
      <c r="AD5" s="296">
        <f>SUM(R5:AC5)</f>
        <v>33.253999999999998</v>
      </c>
    </row>
    <row r="6" spans="1:30" ht="18.75" customHeight="1">
      <c r="A6" s="468"/>
      <c r="B6" s="274">
        <f>全熱交換器削減効果計算書!B10</f>
        <v>0</v>
      </c>
      <c r="C6" s="285">
        <f>全熱交換器削減効果計算書!H10</f>
        <v>0</v>
      </c>
      <c r="D6" s="286" t="e">
        <f>全熱交換器削減効果計算書!#REF!</f>
        <v>#REF!</v>
      </c>
      <c r="E6" s="306">
        <f>E$3*$C6*E$4*0.01</f>
        <v>0</v>
      </c>
      <c r="F6" s="307">
        <f>F$3*$C6*F$4*0.01</f>
        <v>0</v>
      </c>
      <c r="G6" s="307">
        <f>G$3*$C6*G$4*0.01</f>
        <v>0</v>
      </c>
      <c r="H6" s="307">
        <f t="shared" si="0"/>
        <v>0</v>
      </c>
      <c r="I6" s="307">
        <f>I$3*$C6*I$4*0.01</f>
        <v>0</v>
      </c>
      <c r="J6" s="307">
        <f>J$3*$C6*J$4*0.01</f>
        <v>0</v>
      </c>
      <c r="K6" s="307">
        <f t="shared" si="0"/>
        <v>0</v>
      </c>
      <c r="L6" s="307">
        <f t="shared" si="0"/>
        <v>0</v>
      </c>
      <c r="M6" s="307">
        <f t="shared" si="0"/>
        <v>0</v>
      </c>
      <c r="N6" s="307">
        <f t="shared" si="0"/>
        <v>0</v>
      </c>
      <c r="O6" s="307">
        <f t="shared" si="0"/>
        <v>0</v>
      </c>
      <c r="P6" s="308">
        <f t="shared" si="0"/>
        <v>0</v>
      </c>
      <c r="Q6" s="312">
        <f>SUM(E6:P6)</f>
        <v>0</v>
      </c>
      <c r="R6" s="275">
        <f t="shared" ref="R6:AC6" si="2">R$3*$C6*R$4*0.01</f>
        <v>0</v>
      </c>
      <c r="S6" s="275">
        <f t="shared" si="2"/>
        <v>0</v>
      </c>
      <c r="T6" s="275">
        <f t="shared" si="2"/>
        <v>0</v>
      </c>
      <c r="U6" s="275">
        <f t="shared" si="2"/>
        <v>0</v>
      </c>
      <c r="V6" s="275">
        <f t="shared" si="2"/>
        <v>0</v>
      </c>
      <c r="W6" s="275">
        <f t="shared" si="2"/>
        <v>0</v>
      </c>
      <c r="X6" s="275">
        <f t="shared" si="2"/>
        <v>0</v>
      </c>
      <c r="Y6" s="275">
        <f t="shared" si="2"/>
        <v>0</v>
      </c>
      <c r="Z6" s="275">
        <f t="shared" si="2"/>
        <v>0</v>
      </c>
      <c r="AA6" s="275">
        <f t="shared" si="2"/>
        <v>0</v>
      </c>
      <c r="AB6" s="275">
        <f t="shared" si="2"/>
        <v>0</v>
      </c>
      <c r="AC6" s="275">
        <f t="shared" si="2"/>
        <v>0</v>
      </c>
      <c r="AD6" s="276">
        <f>SUM(R6:AC6)</f>
        <v>0</v>
      </c>
    </row>
    <row r="7" spans="1:30">
      <c r="A7" s="468"/>
      <c r="B7" s="277">
        <f>全熱交換器削減効果計算書!B11</f>
        <v>0</v>
      </c>
      <c r="C7" s="285">
        <f>全熱交換器削減効果計算書!H11</f>
        <v>0</v>
      </c>
      <c r="D7" s="286" t="e">
        <f>全熱交換器削減効果計算書!#REF!</f>
        <v>#REF!</v>
      </c>
      <c r="E7" s="306">
        <f t="shared" ref="E7:P22" si="3">E$3*$C7*E$4*0.01</f>
        <v>0</v>
      </c>
      <c r="F7" s="307">
        <f t="shared" si="0"/>
        <v>0</v>
      </c>
      <c r="G7" s="307">
        <f t="shared" si="0"/>
        <v>0</v>
      </c>
      <c r="H7" s="307">
        <f>H$3*$C7*H$4*0.01</f>
        <v>0</v>
      </c>
      <c r="I7" s="307">
        <f t="shared" si="0"/>
        <v>0</v>
      </c>
      <c r="J7" s="307">
        <f t="shared" si="0"/>
        <v>0</v>
      </c>
      <c r="K7" s="307">
        <f t="shared" si="0"/>
        <v>0</v>
      </c>
      <c r="L7" s="307">
        <f t="shared" si="0"/>
        <v>0</v>
      </c>
      <c r="M7" s="307">
        <f t="shared" si="0"/>
        <v>0</v>
      </c>
      <c r="N7" s="307">
        <f t="shared" si="0"/>
        <v>0</v>
      </c>
      <c r="O7" s="307">
        <f t="shared" si="0"/>
        <v>0</v>
      </c>
      <c r="P7" s="308">
        <f t="shared" si="0"/>
        <v>0</v>
      </c>
      <c r="Q7" s="278">
        <f>SUM(E7:P7)</f>
        <v>0</v>
      </c>
      <c r="R7" s="275">
        <f t="shared" ref="R7:AC22" si="4">R$3*$C7*R$4*0.01</f>
        <v>0</v>
      </c>
      <c r="S7" s="275">
        <f t="shared" si="4"/>
        <v>0</v>
      </c>
      <c r="T7" s="275">
        <f t="shared" si="4"/>
        <v>0</v>
      </c>
      <c r="U7" s="275">
        <f t="shared" si="4"/>
        <v>0</v>
      </c>
      <c r="V7" s="275">
        <f t="shared" si="4"/>
        <v>0</v>
      </c>
      <c r="W7" s="275">
        <f t="shared" si="4"/>
        <v>0</v>
      </c>
      <c r="X7" s="275">
        <f t="shared" si="4"/>
        <v>0</v>
      </c>
      <c r="Y7" s="275">
        <f t="shared" si="4"/>
        <v>0</v>
      </c>
      <c r="Z7" s="275">
        <f t="shared" si="4"/>
        <v>0</v>
      </c>
      <c r="AA7" s="275">
        <f t="shared" si="4"/>
        <v>0</v>
      </c>
      <c r="AB7" s="275">
        <f t="shared" si="4"/>
        <v>0</v>
      </c>
      <c r="AC7" s="275">
        <f t="shared" si="4"/>
        <v>0</v>
      </c>
      <c r="AD7" s="279">
        <f>SUM(R7:AC7)</f>
        <v>0</v>
      </c>
    </row>
    <row r="8" spans="1:30">
      <c r="A8" s="468"/>
      <c r="B8" s="277">
        <f>全熱交換器削減効果計算書!B12</f>
        <v>0</v>
      </c>
      <c r="C8" s="285">
        <f>全熱交換器削減効果計算書!H12</f>
        <v>0</v>
      </c>
      <c r="D8" s="286" t="e">
        <f>全熱交換器削減効果計算書!#REF!</f>
        <v>#REF!</v>
      </c>
      <c r="E8" s="306">
        <f t="shared" si="3"/>
        <v>0</v>
      </c>
      <c r="F8" s="307">
        <f t="shared" si="0"/>
        <v>0</v>
      </c>
      <c r="G8" s="307">
        <f t="shared" si="0"/>
        <v>0</v>
      </c>
      <c r="H8" s="307">
        <f t="shared" si="0"/>
        <v>0</v>
      </c>
      <c r="I8" s="307">
        <f t="shared" si="0"/>
        <v>0</v>
      </c>
      <c r="J8" s="307">
        <f t="shared" si="0"/>
        <v>0</v>
      </c>
      <c r="K8" s="307">
        <f t="shared" si="0"/>
        <v>0</v>
      </c>
      <c r="L8" s="307">
        <f t="shared" si="0"/>
        <v>0</v>
      </c>
      <c r="M8" s="307">
        <f t="shared" si="0"/>
        <v>0</v>
      </c>
      <c r="N8" s="307">
        <f t="shared" si="0"/>
        <v>0</v>
      </c>
      <c r="O8" s="307">
        <f t="shared" si="0"/>
        <v>0</v>
      </c>
      <c r="P8" s="308">
        <f t="shared" si="0"/>
        <v>0</v>
      </c>
      <c r="Q8" s="278">
        <f t="shared" ref="Q8:Q22" si="5">SUM(E8:P8)</f>
        <v>0</v>
      </c>
      <c r="R8" s="275">
        <f t="shared" si="4"/>
        <v>0</v>
      </c>
      <c r="S8" s="275">
        <f t="shared" si="4"/>
        <v>0</v>
      </c>
      <c r="T8" s="275">
        <f t="shared" si="4"/>
        <v>0</v>
      </c>
      <c r="U8" s="275">
        <f t="shared" si="4"/>
        <v>0</v>
      </c>
      <c r="V8" s="275">
        <f t="shared" si="4"/>
        <v>0</v>
      </c>
      <c r="W8" s="275">
        <f t="shared" si="4"/>
        <v>0</v>
      </c>
      <c r="X8" s="275">
        <f t="shared" si="4"/>
        <v>0</v>
      </c>
      <c r="Y8" s="275">
        <f t="shared" si="4"/>
        <v>0</v>
      </c>
      <c r="Z8" s="275">
        <f t="shared" si="4"/>
        <v>0</v>
      </c>
      <c r="AA8" s="275">
        <f t="shared" si="4"/>
        <v>0</v>
      </c>
      <c r="AB8" s="275">
        <f t="shared" si="4"/>
        <v>0</v>
      </c>
      <c r="AC8" s="275">
        <f t="shared" si="4"/>
        <v>0</v>
      </c>
      <c r="AD8" s="279">
        <f t="shared" ref="AD8:AD22" si="6">SUM(R8:AC8)</f>
        <v>0</v>
      </c>
    </row>
    <row r="9" spans="1:30">
      <c r="A9" s="468"/>
      <c r="B9" s="277">
        <f>全熱交換器削減効果計算書!B13</f>
        <v>0</v>
      </c>
      <c r="C9" s="285">
        <f>全熱交換器削減効果計算書!H13</f>
        <v>0</v>
      </c>
      <c r="D9" s="286" t="e">
        <f>全熱交換器削減効果計算書!#REF!</f>
        <v>#REF!</v>
      </c>
      <c r="E9" s="306">
        <f t="shared" si="3"/>
        <v>0</v>
      </c>
      <c r="F9" s="307">
        <f t="shared" si="0"/>
        <v>0</v>
      </c>
      <c r="G9" s="307">
        <f t="shared" si="0"/>
        <v>0</v>
      </c>
      <c r="H9" s="307">
        <f t="shared" si="0"/>
        <v>0</v>
      </c>
      <c r="I9" s="307">
        <f t="shared" si="0"/>
        <v>0</v>
      </c>
      <c r="J9" s="307">
        <f t="shared" si="0"/>
        <v>0</v>
      </c>
      <c r="K9" s="307">
        <f t="shared" si="0"/>
        <v>0</v>
      </c>
      <c r="L9" s="307">
        <f t="shared" si="0"/>
        <v>0</v>
      </c>
      <c r="M9" s="307">
        <f t="shared" si="0"/>
        <v>0</v>
      </c>
      <c r="N9" s="307">
        <f t="shared" si="0"/>
        <v>0</v>
      </c>
      <c r="O9" s="307">
        <f t="shared" si="0"/>
        <v>0</v>
      </c>
      <c r="P9" s="308">
        <f t="shared" si="0"/>
        <v>0</v>
      </c>
      <c r="Q9" s="278">
        <f t="shared" si="5"/>
        <v>0</v>
      </c>
      <c r="R9" s="275">
        <f t="shared" si="4"/>
        <v>0</v>
      </c>
      <c r="S9" s="275">
        <f t="shared" si="4"/>
        <v>0</v>
      </c>
      <c r="T9" s="275">
        <f t="shared" si="4"/>
        <v>0</v>
      </c>
      <c r="U9" s="275">
        <f t="shared" si="4"/>
        <v>0</v>
      </c>
      <c r="V9" s="275">
        <f t="shared" si="4"/>
        <v>0</v>
      </c>
      <c r="W9" s="275">
        <f t="shared" si="4"/>
        <v>0</v>
      </c>
      <c r="X9" s="275">
        <f t="shared" si="4"/>
        <v>0</v>
      </c>
      <c r="Y9" s="275">
        <f t="shared" si="4"/>
        <v>0</v>
      </c>
      <c r="Z9" s="275">
        <f t="shared" si="4"/>
        <v>0</v>
      </c>
      <c r="AA9" s="275">
        <f t="shared" si="4"/>
        <v>0</v>
      </c>
      <c r="AB9" s="275">
        <f t="shared" si="4"/>
        <v>0</v>
      </c>
      <c r="AC9" s="275">
        <f t="shared" si="4"/>
        <v>0</v>
      </c>
      <c r="AD9" s="279">
        <f t="shared" si="6"/>
        <v>0</v>
      </c>
    </row>
    <row r="10" spans="1:30">
      <c r="A10" s="468"/>
      <c r="B10" s="277">
        <f>全熱交換器削減効果計算書!B14</f>
        <v>0</v>
      </c>
      <c r="C10" s="285">
        <f>全熱交換器削減効果計算書!H14</f>
        <v>0</v>
      </c>
      <c r="D10" s="286" t="e">
        <f>全熱交換器削減効果計算書!#REF!</f>
        <v>#REF!</v>
      </c>
      <c r="E10" s="306">
        <f t="shared" si="3"/>
        <v>0</v>
      </c>
      <c r="F10" s="307">
        <f t="shared" si="0"/>
        <v>0</v>
      </c>
      <c r="G10" s="307">
        <f t="shared" si="0"/>
        <v>0</v>
      </c>
      <c r="H10" s="307">
        <f t="shared" si="0"/>
        <v>0</v>
      </c>
      <c r="I10" s="307">
        <f t="shared" si="0"/>
        <v>0</v>
      </c>
      <c r="J10" s="307">
        <f t="shared" si="0"/>
        <v>0</v>
      </c>
      <c r="K10" s="307">
        <f t="shared" si="0"/>
        <v>0</v>
      </c>
      <c r="L10" s="307">
        <f t="shared" si="0"/>
        <v>0</v>
      </c>
      <c r="M10" s="307">
        <f t="shared" si="0"/>
        <v>0</v>
      </c>
      <c r="N10" s="307">
        <f t="shared" si="0"/>
        <v>0</v>
      </c>
      <c r="O10" s="307">
        <f t="shared" si="0"/>
        <v>0</v>
      </c>
      <c r="P10" s="308">
        <f t="shared" si="0"/>
        <v>0</v>
      </c>
      <c r="Q10" s="278">
        <f t="shared" si="5"/>
        <v>0</v>
      </c>
      <c r="R10" s="275">
        <f t="shared" si="4"/>
        <v>0</v>
      </c>
      <c r="S10" s="275">
        <f t="shared" si="4"/>
        <v>0</v>
      </c>
      <c r="T10" s="275">
        <f t="shared" si="4"/>
        <v>0</v>
      </c>
      <c r="U10" s="275">
        <f t="shared" si="4"/>
        <v>0</v>
      </c>
      <c r="V10" s="275">
        <f t="shared" si="4"/>
        <v>0</v>
      </c>
      <c r="W10" s="275">
        <f t="shared" si="4"/>
        <v>0</v>
      </c>
      <c r="X10" s="275">
        <f t="shared" si="4"/>
        <v>0</v>
      </c>
      <c r="Y10" s="275">
        <f t="shared" si="4"/>
        <v>0</v>
      </c>
      <c r="Z10" s="275">
        <f t="shared" si="4"/>
        <v>0</v>
      </c>
      <c r="AA10" s="275">
        <f t="shared" si="4"/>
        <v>0</v>
      </c>
      <c r="AB10" s="275">
        <f t="shared" si="4"/>
        <v>0</v>
      </c>
      <c r="AC10" s="275">
        <f t="shared" si="4"/>
        <v>0</v>
      </c>
      <c r="AD10" s="279">
        <f t="shared" si="6"/>
        <v>0</v>
      </c>
    </row>
    <row r="11" spans="1:30">
      <c r="A11" s="468"/>
      <c r="B11" s="277">
        <f>全熱交換器削減効果計算書!B15</f>
        <v>0</v>
      </c>
      <c r="C11" s="285">
        <f>全熱交換器削減効果計算書!H15</f>
        <v>0</v>
      </c>
      <c r="D11" s="286" t="e">
        <f>全熱交換器削減効果計算書!#REF!</f>
        <v>#REF!</v>
      </c>
      <c r="E11" s="306">
        <f t="shared" si="3"/>
        <v>0</v>
      </c>
      <c r="F11" s="307">
        <f t="shared" si="0"/>
        <v>0</v>
      </c>
      <c r="G11" s="307">
        <f t="shared" si="0"/>
        <v>0</v>
      </c>
      <c r="H11" s="307">
        <f t="shared" si="0"/>
        <v>0</v>
      </c>
      <c r="I11" s="307">
        <f t="shared" si="0"/>
        <v>0</v>
      </c>
      <c r="J11" s="307">
        <f t="shared" si="0"/>
        <v>0</v>
      </c>
      <c r="K11" s="307">
        <f t="shared" si="0"/>
        <v>0</v>
      </c>
      <c r="L11" s="307">
        <f t="shared" si="0"/>
        <v>0</v>
      </c>
      <c r="M11" s="307">
        <f t="shared" si="0"/>
        <v>0</v>
      </c>
      <c r="N11" s="307">
        <f t="shared" si="0"/>
        <v>0</v>
      </c>
      <c r="O11" s="307">
        <f t="shared" si="0"/>
        <v>0</v>
      </c>
      <c r="P11" s="308">
        <f t="shared" si="0"/>
        <v>0</v>
      </c>
      <c r="Q11" s="278">
        <f t="shared" si="5"/>
        <v>0</v>
      </c>
      <c r="R11" s="275">
        <f t="shared" si="4"/>
        <v>0</v>
      </c>
      <c r="S11" s="275">
        <f t="shared" si="4"/>
        <v>0</v>
      </c>
      <c r="T11" s="275">
        <f t="shared" si="4"/>
        <v>0</v>
      </c>
      <c r="U11" s="275">
        <f t="shared" si="4"/>
        <v>0</v>
      </c>
      <c r="V11" s="275">
        <f t="shared" si="4"/>
        <v>0</v>
      </c>
      <c r="W11" s="275">
        <f t="shared" si="4"/>
        <v>0</v>
      </c>
      <c r="X11" s="275">
        <f t="shared" si="4"/>
        <v>0</v>
      </c>
      <c r="Y11" s="275">
        <f t="shared" si="4"/>
        <v>0</v>
      </c>
      <c r="Z11" s="275">
        <f t="shared" si="4"/>
        <v>0</v>
      </c>
      <c r="AA11" s="275">
        <f t="shared" si="4"/>
        <v>0</v>
      </c>
      <c r="AB11" s="275">
        <f t="shared" si="4"/>
        <v>0</v>
      </c>
      <c r="AC11" s="275">
        <f t="shared" si="4"/>
        <v>0</v>
      </c>
      <c r="AD11" s="279">
        <f t="shared" si="6"/>
        <v>0</v>
      </c>
    </row>
    <row r="12" spans="1:30">
      <c r="A12" s="468"/>
      <c r="B12" s="277">
        <f>全熱交換器削減効果計算書!B16</f>
        <v>0</v>
      </c>
      <c r="C12" s="285">
        <f>全熱交換器削減効果計算書!H16</f>
        <v>0</v>
      </c>
      <c r="D12" s="286" t="e">
        <f>全熱交換器削減効果計算書!#REF!</f>
        <v>#REF!</v>
      </c>
      <c r="E12" s="306">
        <f t="shared" si="3"/>
        <v>0</v>
      </c>
      <c r="F12" s="307">
        <f t="shared" si="0"/>
        <v>0</v>
      </c>
      <c r="G12" s="307">
        <f t="shared" si="0"/>
        <v>0</v>
      </c>
      <c r="H12" s="307">
        <f t="shared" si="0"/>
        <v>0</v>
      </c>
      <c r="I12" s="307">
        <f t="shared" si="0"/>
        <v>0</v>
      </c>
      <c r="J12" s="307">
        <f t="shared" si="0"/>
        <v>0</v>
      </c>
      <c r="K12" s="307">
        <f t="shared" si="0"/>
        <v>0</v>
      </c>
      <c r="L12" s="307">
        <f t="shared" si="0"/>
        <v>0</v>
      </c>
      <c r="M12" s="307">
        <f t="shared" si="0"/>
        <v>0</v>
      </c>
      <c r="N12" s="307">
        <f t="shared" si="0"/>
        <v>0</v>
      </c>
      <c r="O12" s="307">
        <f t="shared" si="0"/>
        <v>0</v>
      </c>
      <c r="P12" s="308">
        <f t="shared" si="0"/>
        <v>0</v>
      </c>
      <c r="Q12" s="278">
        <f t="shared" si="5"/>
        <v>0</v>
      </c>
      <c r="R12" s="275">
        <f t="shared" si="4"/>
        <v>0</v>
      </c>
      <c r="S12" s="275">
        <f t="shared" si="4"/>
        <v>0</v>
      </c>
      <c r="T12" s="275">
        <f t="shared" si="4"/>
        <v>0</v>
      </c>
      <c r="U12" s="275">
        <f t="shared" si="4"/>
        <v>0</v>
      </c>
      <c r="V12" s="275">
        <f t="shared" si="4"/>
        <v>0</v>
      </c>
      <c r="W12" s="275">
        <f t="shared" si="4"/>
        <v>0</v>
      </c>
      <c r="X12" s="275">
        <f t="shared" si="4"/>
        <v>0</v>
      </c>
      <c r="Y12" s="275">
        <f t="shared" si="4"/>
        <v>0</v>
      </c>
      <c r="Z12" s="275">
        <f t="shared" si="4"/>
        <v>0</v>
      </c>
      <c r="AA12" s="275">
        <f t="shared" si="4"/>
        <v>0</v>
      </c>
      <c r="AB12" s="275">
        <f t="shared" si="4"/>
        <v>0</v>
      </c>
      <c r="AC12" s="275">
        <f t="shared" si="4"/>
        <v>0</v>
      </c>
      <c r="AD12" s="279">
        <f t="shared" si="6"/>
        <v>0</v>
      </c>
    </row>
    <row r="13" spans="1:30">
      <c r="A13" s="468"/>
      <c r="B13" s="277">
        <f>全熱交換器削減効果計算書!B17</f>
        <v>0</v>
      </c>
      <c r="C13" s="285">
        <f>全熱交換器削減効果計算書!H17</f>
        <v>0</v>
      </c>
      <c r="D13" s="286" t="e">
        <f>全熱交換器削減効果計算書!#REF!</f>
        <v>#REF!</v>
      </c>
      <c r="E13" s="306">
        <f t="shared" si="3"/>
        <v>0</v>
      </c>
      <c r="F13" s="307">
        <f t="shared" si="0"/>
        <v>0</v>
      </c>
      <c r="G13" s="307">
        <f t="shared" si="0"/>
        <v>0</v>
      </c>
      <c r="H13" s="307">
        <f t="shared" si="0"/>
        <v>0</v>
      </c>
      <c r="I13" s="307">
        <f t="shared" si="0"/>
        <v>0</v>
      </c>
      <c r="J13" s="307">
        <f t="shared" si="0"/>
        <v>0</v>
      </c>
      <c r="K13" s="307">
        <f t="shared" si="0"/>
        <v>0</v>
      </c>
      <c r="L13" s="307">
        <f t="shared" si="0"/>
        <v>0</v>
      </c>
      <c r="M13" s="307">
        <f t="shared" si="0"/>
        <v>0</v>
      </c>
      <c r="N13" s="307">
        <f t="shared" si="0"/>
        <v>0</v>
      </c>
      <c r="O13" s="307">
        <f t="shared" si="0"/>
        <v>0</v>
      </c>
      <c r="P13" s="308">
        <f t="shared" si="0"/>
        <v>0</v>
      </c>
      <c r="Q13" s="278">
        <f t="shared" si="5"/>
        <v>0</v>
      </c>
      <c r="R13" s="275">
        <f t="shared" si="4"/>
        <v>0</v>
      </c>
      <c r="S13" s="275">
        <f t="shared" si="4"/>
        <v>0</v>
      </c>
      <c r="T13" s="275">
        <f t="shared" si="4"/>
        <v>0</v>
      </c>
      <c r="U13" s="275">
        <f t="shared" si="4"/>
        <v>0</v>
      </c>
      <c r="V13" s="275">
        <f t="shared" si="4"/>
        <v>0</v>
      </c>
      <c r="W13" s="275">
        <f t="shared" si="4"/>
        <v>0</v>
      </c>
      <c r="X13" s="275">
        <f t="shared" si="4"/>
        <v>0</v>
      </c>
      <c r="Y13" s="275">
        <f t="shared" si="4"/>
        <v>0</v>
      </c>
      <c r="Z13" s="275">
        <f t="shared" si="4"/>
        <v>0</v>
      </c>
      <c r="AA13" s="275">
        <f t="shared" si="4"/>
        <v>0</v>
      </c>
      <c r="AB13" s="275">
        <f t="shared" si="4"/>
        <v>0</v>
      </c>
      <c r="AC13" s="275">
        <f t="shared" si="4"/>
        <v>0</v>
      </c>
      <c r="AD13" s="279">
        <f t="shared" si="6"/>
        <v>0</v>
      </c>
    </row>
    <row r="14" spans="1:30">
      <c r="A14" s="468"/>
      <c r="B14" s="277">
        <f>全熱交換器削減効果計算書!B18</f>
        <v>0</v>
      </c>
      <c r="C14" s="285">
        <f>全熱交換器削減効果計算書!H18</f>
        <v>0</v>
      </c>
      <c r="D14" s="286" t="e">
        <f>全熱交換器削減効果計算書!#REF!</f>
        <v>#REF!</v>
      </c>
      <c r="E14" s="306">
        <f t="shared" si="3"/>
        <v>0</v>
      </c>
      <c r="F14" s="307">
        <f t="shared" si="0"/>
        <v>0</v>
      </c>
      <c r="G14" s="307">
        <f t="shared" si="0"/>
        <v>0</v>
      </c>
      <c r="H14" s="307">
        <f t="shared" si="0"/>
        <v>0</v>
      </c>
      <c r="I14" s="307">
        <f t="shared" si="0"/>
        <v>0</v>
      </c>
      <c r="J14" s="307">
        <f t="shared" si="0"/>
        <v>0</v>
      </c>
      <c r="K14" s="307">
        <f t="shared" si="0"/>
        <v>0</v>
      </c>
      <c r="L14" s="307">
        <f t="shared" si="0"/>
        <v>0</v>
      </c>
      <c r="M14" s="307">
        <f t="shared" si="0"/>
        <v>0</v>
      </c>
      <c r="N14" s="307">
        <f t="shared" si="0"/>
        <v>0</v>
      </c>
      <c r="O14" s="307">
        <f t="shared" si="0"/>
        <v>0</v>
      </c>
      <c r="P14" s="308">
        <f t="shared" si="0"/>
        <v>0</v>
      </c>
      <c r="Q14" s="278">
        <f t="shared" si="5"/>
        <v>0</v>
      </c>
      <c r="R14" s="275">
        <f t="shared" si="4"/>
        <v>0</v>
      </c>
      <c r="S14" s="275">
        <f t="shared" si="4"/>
        <v>0</v>
      </c>
      <c r="T14" s="275">
        <f t="shared" si="4"/>
        <v>0</v>
      </c>
      <c r="U14" s="275">
        <f t="shared" si="4"/>
        <v>0</v>
      </c>
      <c r="V14" s="275">
        <f t="shared" si="4"/>
        <v>0</v>
      </c>
      <c r="W14" s="275">
        <f t="shared" si="4"/>
        <v>0</v>
      </c>
      <c r="X14" s="275">
        <f t="shared" si="4"/>
        <v>0</v>
      </c>
      <c r="Y14" s="275">
        <f t="shared" si="4"/>
        <v>0</v>
      </c>
      <c r="Z14" s="275">
        <f t="shared" si="4"/>
        <v>0</v>
      </c>
      <c r="AA14" s="275">
        <f t="shared" si="4"/>
        <v>0</v>
      </c>
      <c r="AB14" s="275">
        <f t="shared" si="4"/>
        <v>0</v>
      </c>
      <c r="AC14" s="275">
        <f t="shared" si="4"/>
        <v>0</v>
      </c>
      <c r="AD14" s="279">
        <f t="shared" si="6"/>
        <v>0</v>
      </c>
    </row>
    <row r="15" spans="1:30">
      <c r="A15" s="468"/>
      <c r="B15" s="277">
        <f>全熱交換器削減効果計算書!B19</f>
        <v>0</v>
      </c>
      <c r="C15" s="285">
        <f>全熱交換器削減効果計算書!H19</f>
        <v>0</v>
      </c>
      <c r="D15" s="286" t="e">
        <f>全熱交換器削減効果計算書!#REF!</f>
        <v>#REF!</v>
      </c>
      <c r="E15" s="306">
        <f t="shared" si="3"/>
        <v>0</v>
      </c>
      <c r="F15" s="307">
        <f t="shared" si="0"/>
        <v>0</v>
      </c>
      <c r="G15" s="307">
        <f t="shared" si="0"/>
        <v>0</v>
      </c>
      <c r="H15" s="307">
        <f t="shared" si="0"/>
        <v>0</v>
      </c>
      <c r="I15" s="307">
        <f t="shared" si="0"/>
        <v>0</v>
      </c>
      <c r="J15" s="307">
        <f>J$3*$C15*J$4*0.01</f>
        <v>0</v>
      </c>
      <c r="K15" s="307">
        <f t="shared" si="0"/>
        <v>0</v>
      </c>
      <c r="L15" s="307">
        <f t="shared" si="0"/>
        <v>0</v>
      </c>
      <c r="M15" s="307">
        <f t="shared" si="0"/>
        <v>0</v>
      </c>
      <c r="N15" s="307">
        <f t="shared" si="0"/>
        <v>0</v>
      </c>
      <c r="O15" s="307">
        <f t="shared" si="0"/>
        <v>0</v>
      </c>
      <c r="P15" s="308">
        <f t="shared" si="0"/>
        <v>0</v>
      </c>
      <c r="Q15" s="278">
        <f t="shared" si="5"/>
        <v>0</v>
      </c>
      <c r="R15" s="275">
        <f t="shared" si="4"/>
        <v>0</v>
      </c>
      <c r="S15" s="275">
        <f t="shared" si="4"/>
        <v>0</v>
      </c>
      <c r="T15" s="275">
        <f t="shared" si="4"/>
        <v>0</v>
      </c>
      <c r="U15" s="275">
        <f t="shared" si="4"/>
        <v>0</v>
      </c>
      <c r="V15" s="275">
        <f t="shared" si="4"/>
        <v>0</v>
      </c>
      <c r="W15" s="275">
        <f t="shared" si="4"/>
        <v>0</v>
      </c>
      <c r="X15" s="275">
        <f t="shared" si="4"/>
        <v>0</v>
      </c>
      <c r="Y15" s="275">
        <f t="shared" si="4"/>
        <v>0</v>
      </c>
      <c r="Z15" s="275">
        <f t="shared" si="4"/>
        <v>0</v>
      </c>
      <c r="AA15" s="275">
        <f t="shared" si="4"/>
        <v>0</v>
      </c>
      <c r="AB15" s="275">
        <f t="shared" si="4"/>
        <v>0</v>
      </c>
      <c r="AC15" s="275">
        <f t="shared" si="4"/>
        <v>0</v>
      </c>
      <c r="AD15" s="279">
        <f t="shared" si="6"/>
        <v>0</v>
      </c>
    </row>
    <row r="16" spans="1:30">
      <c r="A16" s="468"/>
      <c r="B16" s="277">
        <f>全熱交換器削減効果計算書!B20</f>
        <v>0</v>
      </c>
      <c r="C16" s="285">
        <f>全熱交換器削減効果計算書!H20</f>
        <v>0</v>
      </c>
      <c r="D16" s="286" t="e">
        <f>全熱交換器削減効果計算書!#REF!</f>
        <v>#REF!</v>
      </c>
      <c r="E16" s="306">
        <f t="shared" si="3"/>
        <v>0</v>
      </c>
      <c r="F16" s="307">
        <f t="shared" si="0"/>
        <v>0</v>
      </c>
      <c r="G16" s="307">
        <f t="shared" si="0"/>
        <v>0</v>
      </c>
      <c r="H16" s="307">
        <f t="shared" si="0"/>
        <v>0</v>
      </c>
      <c r="I16" s="307">
        <f t="shared" si="0"/>
        <v>0</v>
      </c>
      <c r="J16" s="307">
        <f t="shared" si="0"/>
        <v>0</v>
      </c>
      <c r="K16" s="307">
        <f t="shared" si="0"/>
        <v>0</v>
      </c>
      <c r="L16" s="307">
        <f t="shared" si="0"/>
        <v>0</v>
      </c>
      <c r="M16" s="307">
        <f t="shared" si="0"/>
        <v>0</v>
      </c>
      <c r="N16" s="307">
        <f t="shared" si="0"/>
        <v>0</v>
      </c>
      <c r="O16" s="307">
        <f t="shared" si="0"/>
        <v>0</v>
      </c>
      <c r="P16" s="308">
        <f t="shared" si="0"/>
        <v>0</v>
      </c>
      <c r="Q16" s="278">
        <f t="shared" si="5"/>
        <v>0</v>
      </c>
      <c r="R16" s="275">
        <f t="shared" si="4"/>
        <v>0</v>
      </c>
      <c r="S16" s="275">
        <f t="shared" si="4"/>
        <v>0</v>
      </c>
      <c r="T16" s="275">
        <f t="shared" si="4"/>
        <v>0</v>
      </c>
      <c r="U16" s="275">
        <f t="shared" si="4"/>
        <v>0</v>
      </c>
      <c r="V16" s="275">
        <f t="shared" si="4"/>
        <v>0</v>
      </c>
      <c r="W16" s="275">
        <f t="shared" si="4"/>
        <v>0</v>
      </c>
      <c r="X16" s="275">
        <f t="shared" si="4"/>
        <v>0</v>
      </c>
      <c r="Y16" s="275">
        <f t="shared" si="4"/>
        <v>0</v>
      </c>
      <c r="Z16" s="275">
        <f t="shared" si="4"/>
        <v>0</v>
      </c>
      <c r="AA16" s="275">
        <f t="shared" si="4"/>
        <v>0</v>
      </c>
      <c r="AB16" s="275">
        <f t="shared" si="4"/>
        <v>0</v>
      </c>
      <c r="AC16" s="275">
        <f t="shared" si="4"/>
        <v>0</v>
      </c>
      <c r="AD16" s="279">
        <f t="shared" si="6"/>
        <v>0</v>
      </c>
    </row>
    <row r="17" spans="1:30">
      <c r="A17" s="468"/>
      <c r="B17" s="277">
        <f>全熱交換器削減効果計算書!B21</f>
        <v>0</v>
      </c>
      <c r="C17" s="285">
        <f>全熱交換器削減効果計算書!H21</f>
        <v>0</v>
      </c>
      <c r="D17" s="286" t="e">
        <f>全熱交換器削減効果計算書!#REF!</f>
        <v>#REF!</v>
      </c>
      <c r="E17" s="306">
        <f t="shared" si="3"/>
        <v>0</v>
      </c>
      <c r="F17" s="307">
        <f t="shared" si="0"/>
        <v>0</v>
      </c>
      <c r="G17" s="307">
        <f t="shared" si="0"/>
        <v>0</v>
      </c>
      <c r="H17" s="307">
        <f t="shared" si="0"/>
        <v>0</v>
      </c>
      <c r="I17" s="307">
        <f t="shared" si="0"/>
        <v>0</v>
      </c>
      <c r="J17" s="307">
        <f t="shared" si="0"/>
        <v>0</v>
      </c>
      <c r="K17" s="307">
        <f t="shared" si="0"/>
        <v>0</v>
      </c>
      <c r="L17" s="307">
        <f t="shared" si="0"/>
        <v>0</v>
      </c>
      <c r="M17" s="307">
        <f t="shared" si="0"/>
        <v>0</v>
      </c>
      <c r="N17" s="307">
        <f t="shared" si="0"/>
        <v>0</v>
      </c>
      <c r="O17" s="307">
        <f t="shared" si="0"/>
        <v>0</v>
      </c>
      <c r="P17" s="308">
        <f t="shared" si="0"/>
        <v>0</v>
      </c>
      <c r="Q17" s="278">
        <f t="shared" si="5"/>
        <v>0</v>
      </c>
      <c r="R17" s="275">
        <f t="shared" si="4"/>
        <v>0</v>
      </c>
      <c r="S17" s="275">
        <f t="shared" si="4"/>
        <v>0</v>
      </c>
      <c r="T17" s="275">
        <f t="shared" si="4"/>
        <v>0</v>
      </c>
      <c r="U17" s="275">
        <f t="shared" si="4"/>
        <v>0</v>
      </c>
      <c r="V17" s="275">
        <f t="shared" si="4"/>
        <v>0</v>
      </c>
      <c r="W17" s="275">
        <f t="shared" si="4"/>
        <v>0</v>
      </c>
      <c r="X17" s="275">
        <f t="shared" si="4"/>
        <v>0</v>
      </c>
      <c r="Y17" s="275">
        <f t="shared" si="4"/>
        <v>0</v>
      </c>
      <c r="Z17" s="275">
        <f t="shared" si="4"/>
        <v>0</v>
      </c>
      <c r="AA17" s="275">
        <f t="shared" si="4"/>
        <v>0</v>
      </c>
      <c r="AB17" s="275">
        <f t="shared" si="4"/>
        <v>0</v>
      </c>
      <c r="AC17" s="275">
        <f t="shared" si="4"/>
        <v>0</v>
      </c>
      <c r="AD17" s="279">
        <f t="shared" si="6"/>
        <v>0</v>
      </c>
    </row>
    <row r="18" spans="1:30">
      <c r="A18" s="468"/>
      <c r="B18" s="277">
        <f>全熱交換器削減効果計算書!B22</f>
        <v>0</v>
      </c>
      <c r="C18" s="285">
        <f>全熱交換器削減効果計算書!H22</f>
        <v>0</v>
      </c>
      <c r="D18" s="286" t="e">
        <f>全熱交換器削減効果計算書!#REF!</f>
        <v>#REF!</v>
      </c>
      <c r="E18" s="306">
        <f t="shared" si="3"/>
        <v>0</v>
      </c>
      <c r="F18" s="307">
        <f t="shared" si="0"/>
        <v>0</v>
      </c>
      <c r="G18" s="307">
        <f t="shared" si="0"/>
        <v>0</v>
      </c>
      <c r="H18" s="307">
        <f t="shared" si="0"/>
        <v>0</v>
      </c>
      <c r="I18" s="307">
        <f t="shared" si="0"/>
        <v>0</v>
      </c>
      <c r="J18" s="307">
        <f t="shared" si="0"/>
        <v>0</v>
      </c>
      <c r="K18" s="307">
        <f t="shared" si="0"/>
        <v>0</v>
      </c>
      <c r="L18" s="307">
        <f t="shared" si="0"/>
        <v>0</v>
      </c>
      <c r="M18" s="307">
        <f t="shared" si="0"/>
        <v>0</v>
      </c>
      <c r="N18" s="307">
        <f t="shared" si="0"/>
        <v>0</v>
      </c>
      <c r="O18" s="307">
        <f t="shared" si="0"/>
        <v>0</v>
      </c>
      <c r="P18" s="308">
        <f t="shared" si="0"/>
        <v>0</v>
      </c>
      <c r="Q18" s="278">
        <f t="shared" si="5"/>
        <v>0</v>
      </c>
      <c r="R18" s="275">
        <f t="shared" si="4"/>
        <v>0</v>
      </c>
      <c r="S18" s="275">
        <f t="shared" si="4"/>
        <v>0</v>
      </c>
      <c r="T18" s="275">
        <f t="shared" si="4"/>
        <v>0</v>
      </c>
      <c r="U18" s="275">
        <f t="shared" si="4"/>
        <v>0</v>
      </c>
      <c r="V18" s="275">
        <f t="shared" si="4"/>
        <v>0</v>
      </c>
      <c r="W18" s="275">
        <f t="shared" si="4"/>
        <v>0</v>
      </c>
      <c r="X18" s="275">
        <f t="shared" si="4"/>
        <v>0</v>
      </c>
      <c r="Y18" s="275">
        <f t="shared" si="4"/>
        <v>0</v>
      </c>
      <c r="Z18" s="275">
        <f t="shared" si="4"/>
        <v>0</v>
      </c>
      <c r="AA18" s="275">
        <f t="shared" si="4"/>
        <v>0</v>
      </c>
      <c r="AB18" s="275">
        <f t="shared" si="4"/>
        <v>0</v>
      </c>
      <c r="AC18" s="275">
        <f t="shared" si="4"/>
        <v>0</v>
      </c>
      <c r="AD18" s="279">
        <f t="shared" si="6"/>
        <v>0</v>
      </c>
    </row>
    <row r="19" spans="1:30">
      <c r="A19" s="468"/>
      <c r="B19" s="277">
        <f>全熱交換器削減効果計算書!B23</f>
        <v>0</v>
      </c>
      <c r="C19" s="285">
        <f>全熱交換器削減効果計算書!H23</f>
        <v>0</v>
      </c>
      <c r="D19" s="286" t="e">
        <f>全熱交換器削減効果計算書!#REF!</f>
        <v>#REF!</v>
      </c>
      <c r="E19" s="306">
        <f t="shared" si="3"/>
        <v>0</v>
      </c>
      <c r="F19" s="307">
        <f t="shared" si="0"/>
        <v>0</v>
      </c>
      <c r="G19" s="307">
        <f t="shared" si="0"/>
        <v>0</v>
      </c>
      <c r="H19" s="307">
        <f t="shared" si="0"/>
        <v>0</v>
      </c>
      <c r="I19" s="307">
        <f t="shared" si="0"/>
        <v>0</v>
      </c>
      <c r="J19" s="307">
        <f t="shared" si="0"/>
        <v>0</v>
      </c>
      <c r="K19" s="307">
        <f t="shared" si="0"/>
        <v>0</v>
      </c>
      <c r="L19" s="307">
        <f t="shared" si="0"/>
        <v>0</v>
      </c>
      <c r="M19" s="307">
        <f t="shared" si="0"/>
        <v>0</v>
      </c>
      <c r="N19" s="307">
        <f t="shared" si="0"/>
        <v>0</v>
      </c>
      <c r="O19" s="307">
        <f t="shared" si="0"/>
        <v>0</v>
      </c>
      <c r="P19" s="308">
        <f t="shared" si="0"/>
        <v>0</v>
      </c>
      <c r="Q19" s="278">
        <f t="shared" si="5"/>
        <v>0</v>
      </c>
      <c r="R19" s="275">
        <f t="shared" si="4"/>
        <v>0</v>
      </c>
      <c r="S19" s="275">
        <f t="shared" si="4"/>
        <v>0</v>
      </c>
      <c r="T19" s="275">
        <f t="shared" si="4"/>
        <v>0</v>
      </c>
      <c r="U19" s="275">
        <f t="shared" si="4"/>
        <v>0</v>
      </c>
      <c r="V19" s="275">
        <f t="shared" si="4"/>
        <v>0</v>
      </c>
      <c r="W19" s="275">
        <f t="shared" si="4"/>
        <v>0</v>
      </c>
      <c r="X19" s="275">
        <f t="shared" si="4"/>
        <v>0</v>
      </c>
      <c r="Y19" s="275">
        <f t="shared" si="4"/>
        <v>0</v>
      </c>
      <c r="Z19" s="275">
        <f t="shared" si="4"/>
        <v>0</v>
      </c>
      <c r="AA19" s="275">
        <f t="shared" si="4"/>
        <v>0</v>
      </c>
      <c r="AB19" s="275">
        <f t="shared" si="4"/>
        <v>0</v>
      </c>
      <c r="AC19" s="275">
        <f t="shared" si="4"/>
        <v>0</v>
      </c>
      <c r="AD19" s="279">
        <f t="shared" si="6"/>
        <v>0</v>
      </c>
    </row>
    <row r="20" spans="1:30">
      <c r="A20" s="468"/>
      <c r="B20" s="277">
        <f>全熱交換器削減効果計算書!B24</f>
        <v>0</v>
      </c>
      <c r="C20" s="285">
        <f>全熱交換器削減効果計算書!H24</f>
        <v>0</v>
      </c>
      <c r="D20" s="286" t="e">
        <f>全熱交換器削減効果計算書!#REF!</f>
        <v>#REF!</v>
      </c>
      <c r="E20" s="306">
        <f t="shared" si="3"/>
        <v>0</v>
      </c>
      <c r="F20" s="307">
        <f t="shared" si="0"/>
        <v>0</v>
      </c>
      <c r="G20" s="307">
        <f t="shared" si="0"/>
        <v>0</v>
      </c>
      <c r="H20" s="307">
        <f t="shared" si="0"/>
        <v>0</v>
      </c>
      <c r="I20" s="307">
        <f t="shared" si="0"/>
        <v>0</v>
      </c>
      <c r="J20" s="307">
        <f t="shared" si="0"/>
        <v>0</v>
      </c>
      <c r="K20" s="307">
        <f t="shared" si="0"/>
        <v>0</v>
      </c>
      <c r="L20" s="307">
        <f t="shared" si="0"/>
        <v>0</v>
      </c>
      <c r="M20" s="307">
        <f t="shared" si="0"/>
        <v>0</v>
      </c>
      <c r="N20" s="307">
        <f t="shared" si="0"/>
        <v>0</v>
      </c>
      <c r="O20" s="307">
        <f t="shared" si="0"/>
        <v>0</v>
      </c>
      <c r="P20" s="308">
        <f t="shared" si="0"/>
        <v>0</v>
      </c>
      <c r="Q20" s="278">
        <f t="shared" si="5"/>
        <v>0</v>
      </c>
      <c r="R20" s="275">
        <f t="shared" si="4"/>
        <v>0</v>
      </c>
      <c r="S20" s="275">
        <f t="shared" si="4"/>
        <v>0</v>
      </c>
      <c r="T20" s="275">
        <f t="shared" si="4"/>
        <v>0</v>
      </c>
      <c r="U20" s="275">
        <f t="shared" si="4"/>
        <v>0</v>
      </c>
      <c r="V20" s="275">
        <f t="shared" si="4"/>
        <v>0</v>
      </c>
      <c r="W20" s="275">
        <f t="shared" si="4"/>
        <v>0</v>
      </c>
      <c r="X20" s="275">
        <f t="shared" si="4"/>
        <v>0</v>
      </c>
      <c r="Y20" s="275">
        <f t="shared" si="4"/>
        <v>0</v>
      </c>
      <c r="Z20" s="275">
        <f t="shared" si="4"/>
        <v>0</v>
      </c>
      <c r="AA20" s="275">
        <f t="shared" si="4"/>
        <v>0</v>
      </c>
      <c r="AB20" s="275">
        <f t="shared" si="4"/>
        <v>0</v>
      </c>
      <c r="AC20" s="275">
        <f t="shared" si="4"/>
        <v>0</v>
      </c>
      <c r="AD20" s="279">
        <f t="shared" si="6"/>
        <v>0</v>
      </c>
    </row>
    <row r="21" spans="1:30">
      <c r="A21" s="468"/>
      <c r="B21" s="277">
        <f>全熱交換器削減効果計算書!B25</f>
        <v>0</v>
      </c>
      <c r="C21" s="285">
        <f>全熱交換器削減効果計算書!H25</f>
        <v>0</v>
      </c>
      <c r="D21" s="286" t="e">
        <f>全熱交換器削減効果計算書!#REF!</f>
        <v>#REF!</v>
      </c>
      <c r="E21" s="306">
        <f t="shared" si="3"/>
        <v>0</v>
      </c>
      <c r="F21" s="307">
        <f t="shared" si="0"/>
        <v>0</v>
      </c>
      <c r="G21" s="307">
        <f t="shared" si="0"/>
        <v>0</v>
      </c>
      <c r="H21" s="307">
        <f t="shared" si="0"/>
        <v>0</v>
      </c>
      <c r="I21" s="307">
        <f t="shared" si="0"/>
        <v>0</v>
      </c>
      <c r="J21" s="307">
        <f t="shared" si="0"/>
        <v>0</v>
      </c>
      <c r="K21" s="307">
        <f t="shared" si="0"/>
        <v>0</v>
      </c>
      <c r="L21" s="307">
        <f t="shared" si="0"/>
        <v>0</v>
      </c>
      <c r="M21" s="307">
        <f t="shared" si="0"/>
        <v>0</v>
      </c>
      <c r="N21" s="307">
        <f t="shared" si="0"/>
        <v>0</v>
      </c>
      <c r="O21" s="307">
        <f t="shared" si="0"/>
        <v>0</v>
      </c>
      <c r="P21" s="308">
        <f t="shared" si="0"/>
        <v>0</v>
      </c>
      <c r="Q21" s="278">
        <f t="shared" si="5"/>
        <v>0</v>
      </c>
      <c r="R21" s="275">
        <f t="shared" si="4"/>
        <v>0</v>
      </c>
      <c r="S21" s="275">
        <f t="shared" si="4"/>
        <v>0</v>
      </c>
      <c r="T21" s="275">
        <f t="shared" si="4"/>
        <v>0</v>
      </c>
      <c r="U21" s="275">
        <f t="shared" si="4"/>
        <v>0</v>
      </c>
      <c r="V21" s="275">
        <f t="shared" si="4"/>
        <v>0</v>
      </c>
      <c r="W21" s="275">
        <f t="shared" si="4"/>
        <v>0</v>
      </c>
      <c r="X21" s="275">
        <f t="shared" si="4"/>
        <v>0</v>
      </c>
      <c r="Y21" s="275">
        <f t="shared" si="4"/>
        <v>0</v>
      </c>
      <c r="Z21" s="275">
        <f t="shared" si="4"/>
        <v>0</v>
      </c>
      <c r="AA21" s="275">
        <f t="shared" si="4"/>
        <v>0</v>
      </c>
      <c r="AB21" s="275">
        <f t="shared" si="4"/>
        <v>0</v>
      </c>
      <c r="AC21" s="275">
        <f t="shared" si="4"/>
        <v>0</v>
      </c>
      <c r="AD21" s="279">
        <f t="shared" si="6"/>
        <v>0</v>
      </c>
    </row>
    <row r="22" spans="1:30">
      <c r="A22" s="469"/>
      <c r="B22" s="280">
        <f>全熱交換器削減効果計算書!B26</f>
        <v>0</v>
      </c>
      <c r="C22" s="287">
        <f>全熱交換器削減効果計算書!H26</f>
        <v>0</v>
      </c>
      <c r="D22" s="288" t="e">
        <f>全熱交換器削減効果計算書!#REF!</f>
        <v>#REF!</v>
      </c>
      <c r="E22" s="309">
        <f t="shared" si="3"/>
        <v>0</v>
      </c>
      <c r="F22" s="310">
        <f t="shared" si="3"/>
        <v>0</v>
      </c>
      <c r="G22" s="310">
        <f t="shared" si="3"/>
        <v>0</v>
      </c>
      <c r="H22" s="310">
        <f t="shared" si="3"/>
        <v>0</v>
      </c>
      <c r="I22" s="310">
        <f t="shared" si="3"/>
        <v>0</v>
      </c>
      <c r="J22" s="310">
        <f t="shared" si="3"/>
        <v>0</v>
      </c>
      <c r="K22" s="310">
        <f t="shared" si="3"/>
        <v>0</v>
      </c>
      <c r="L22" s="310">
        <f t="shared" si="3"/>
        <v>0</v>
      </c>
      <c r="M22" s="310">
        <f t="shared" si="3"/>
        <v>0</v>
      </c>
      <c r="N22" s="310">
        <f t="shared" si="3"/>
        <v>0</v>
      </c>
      <c r="O22" s="310">
        <f t="shared" si="3"/>
        <v>0</v>
      </c>
      <c r="P22" s="311">
        <f t="shared" si="3"/>
        <v>0</v>
      </c>
      <c r="Q22" s="281">
        <f t="shared" si="5"/>
        <v>0</v>
      </c>
      <c r="R22" s="275">
        <f t="shared" si="4"/>
        <v>0</v>
      </c>
      <c r="S22" s="275">
        <f t="shared" si="4"/>
        <v>0</v>
      </c>
      <c r="T22" s="275">
        <f t="shared" si="4"/>
        <v>0</v>
      </c>
      <c r="U22" s="275">
        <f t="shared" si="4"/>
        <v>0</v>
      </c>
      <c r="V22" s="275">
        <f t="shared" si="4"/>
        <v>0</v>
      </c>
      <c r="W22" s="275">
        <f t="shared" si="4"/>
        <v>0</v>
      </c>
      <c r="X22" s="275">
        <f t="shared" si="4"/>
        <v>0</v>
      </c>
      <c r="Y22" s="275">
        <f t="shared" si="4"/>
        <v>0</v>
      </c>
      <c r="Z22" s="275">
        <f t="shared" si="4"/>
        <v>0</v>
      </c>
      <c r="AA22" s="275">
        <f t="shared" si="4"/>
        <v>0</v>
      </c>
      <c r="AB22" s="275">
        <f t="shared" si="4"/>
        <v>0</v>
      </c>
      <c r="AC22" s="275">
        <f t="shared" si="4"/>
        <v>0</v>
      </c>
      <c r="AD22" s="282">
        <f t="shared" si="6"/>
        <v>0</v>
      </c>
    </row>
    <row r="23" spans="1:30">
      <c r="A23" s="142" t="s">
        <v>160</v>
      </c>
      <c r="B23" s="142"/>
      <c r="C23" s="289"/>
      <c r="D23" s="142"/>
      <c r="E23" s="302">
        <f t="shared" ref="E23:J23" si="7">SUM(E6:E22)</f>
        <v>0</v>
      </c>
      <c r="F23" s="303">
        <f t="shared" si="7"/>
        <v>0</v>
      </c>
      <c r="G23" s="303">
        <f t="shared" si="7"/>
        <v>0</v>
      </c>
      <c r="H23" s="303">
        <f t="shared" si="7"/>
        <v>0</v>
      </c>
      <c r="I23" s="303">
        <f t="shared" si="7"/>
        <v>0</v>
      </c>
      <c r="J23" s="303">
        <f t="shared" si="7"/>
        <v>0</v>
      </c>
      <c r="K23" s="303">
        <f t="shared" ref="K23:AD23" si="8">SUM(K6:K22)</f>
        <v>0</v>
      </c>
      <c r="L23" s="303">
        <f t="shared" si="8"/>
        <v>0</v>
      </c>
      <c r="M23" s="303">
        <f t="shared" si="8"/>
        <v>0</v>
      </c>
      <c r="N23" s="303">
        <f t="shared" si="8"/>
        <v>0</v>
      </c>
      <c r="O23" s="303">
        <f t="shared" si="8"/>
        <v>0</v>
      </c>
      <c r="P23" s="305">
        <f t="shared" si="8"/>
        <v>0</v>
      </c>
      <c r="Q23" s="302">
        <f t="shared" si="8"/>
        <v>0</v>
      </c>
      <c r="R23" s="302">
        <f t="shared" si="8"/>
        <v>0</v>
      </c>
      <c r="S23" s="303">
        <f t="shared" si="8"/>
        <v>0</v>
      </c>
      <c r="T23" s="303">
        <f t="shared" si="8"/>
        <v>0</v>
      </c>
      <c r="U23" s="303">
        <f t="shared" si="8"/>
        <v>0</v>
      </c>
      <c r="V23" s="303">
        <f t="shared" si="8"/>
        <v>0</v>
      </c>
      <c r="W23" s="303">
        <f t="shared" si="8"/>
        <v>0</v>
      </c>
      <c r="X23" s="303">
        <f t="shared" si="8"/>
        <v>0</v>
      </c>
      <c r="Y23" s="303">
        <f t="shared" si="8"/>
        <v>0</v>
      </c>
      <c r="Z23" s="303">
        <f t="shared" si="8"/>
        <v>0</v>
      </c>
      <c r="AA23" s="303">
        <f t="shared" si="8"/>
        <v>0</v>
      </c>
      <c r="AB23" s="303">
        <f t="shared" si="8"/>
        <v>0</v>
      </c>
      <c r="AC23" s="305">
        <f t="shared" si="8"/>
        <v>0</v>
      </c>
      <c r="AD23" s="143">
        <f t="shared" si="8"/>
        <v>0</v>
      </c>
    </row>
    <row r="24" spans="1:30" hidden="1">
      <c r="A24" s="462" t="s">
        <v>161</v>
      </c>
      <c r="B24" s="464" t="s">
        <v>122</v>
      </c>
      <c r="C24" s="290" t="s">
        <v>159</v>
      </c>
      <c r="D24" s="290"/>
      <c r="E24" s="293" t="s">
        <v>192</v>
      </c>
      <c r="F24" s="294" t="s">
        <v>192</v>
      </c>
      <c r="G24" s="294" t="s">
        <v>192</v>
      </c>
      <c r="H24" s="294" t="s">
        <v>192</v>
      </c>
      <c r="I24" s="294" t="s">
        <v>192</v>
      </c>
      <c r="J24" s="294" t="s">
        <v>192</v>
      </c>
      <c r="K24" s="294" t="s">
        <v>192</v>
      </c>
      <c r="L24" s="294" t="s">
        <v>192</v>
      </c>
      <c r="M24" s="294" t="s">
        <v>192</v>
      </c>
      <c r="N24" s="294" t="s">
        <v>192</v>
      </c>
      <c r="O24" s="294" t="s">
        <v>192</v>
      </c>
      <c r="P24" s="295" t="s">
        <v>192</v>
      </c>
      <c r="Q24" s="296" t="s">
        <v>192</v>
      </c>
      <c r="R24" s="293" t="s">
        <v>192</v>
      </c>
      <c r="S24" s="294" t="s">
        <v>192</v>
      </c>
      <c r="T24" s="294" t="s">
        <v>192</v>
      </c>
      <c r="U24" s="294" t="s">
        <v>192</v>
      </c>
      <c r="V24" s="294" t="s">
        <v>192</v>
      </c>
      <c r="W24" s="294" t="s">
        <v>192</v>
      </c>
      <c r="X24" s="294" t="s">
        <v>192</v>
      </c>
      <c r="Y24" s="294" t="s">
        <v>192</v>
      </c>
      <c r="Z24" s="294" t="s">
        <v>192</v>
      </c>
      <c r="AA24" s="294" t="s">
        <v>192</v>
      </c>
      <c r="AB24" s="294" t="s">
        <v>192</v>
      </c>
      <c r="AC24" s="295" t="s">
        <v>192</v>
      </c>
      <c r="AD24" s="296" t="s">
        <v>192</v>
      </c>
    </row>
    <row r="25" spans="1:30" hidden="1">
      <c r="A25" s="462"/>
      <c r="B25" s="465"/>
      <c r="C25" s="291" t="s">
        <v>149</v>
      </c>
      <c r="D25" s="291"/>
      <c r="E25" s="297" t="s">
        <v>192</v>
      </c>
      <c r="F25" s="297" t="s">
        <v>192</v>
      </c>
      <c r="G25" s="297" t="s">
        <v>192</v>
      </c>
      <c r="H25" s="297" t="s">
        <v>192</v>
      </c>
      <c r="I25" s="297" t="s">
        <v>192</v>
      </c>
      <c r="J25" s="297" t="s">
        <v>192</v>
      </c>
      <c r="K25" s="297" t="s">
        <v>192</v>
      </c>
      <c r="L25" s="297" t="s">
        <v>192</v>
      </c>
      <c r="M25" s="297" t="s">
        <v>192</v>
      </c>
      <c r="N25" s="297" t="s">
        <v>192</v>
      </c>
      <c r="O25" s="297" t="s">
        <v>192</v>
      </c>
      <c r="P25" s="297" t="s">
        <v>192</v>
      </c>
      <c r="Q25" s="297" t="s">
        <v>192</v>
      </c>
      <c r="R25" s="297" t="s">
        <v>192</v>
      </c>
      <c r="S25" s="297" t="s">
        <v>192</v>
      </c>
      <c r="T25" s="297" t="s">
        <v>192</v>
      </c>
      <c r="U25" s="297" t="s">
        <v>192</v>
      </c>
      <c r="V25" s="297" t="s">
        <v>192</v>
      </c>
      <c r="W25" s="297" t="s">
        <v>192</v>
      </c>
      <c r="X25" s="297" t="s">
        <v>192</v>
      </c>
      <c r="Y25" s="297" t="s">
        <v>192</v>
      </c>
      <c r="Z25" s="297" t="s">
        <v>192</v>
      </c>
      <c r="AA25" s="297" t="s">
        <v>192</v>
      </c>
      <c r="AB25" s="297" t="s">
        <v>192</v>
      </c>
      <c r="AC25" s="297" t="s">
        <v>192</v>
      </c>
      <c r="AD25" s="297" t="s">
        <v>192</v>
      </c>
    </row>
    <row r="26" spans="1:30" hidden="1">
      <c r="A26" s="462"/>
      <c r="B26" s="465" t="s">
        <v>123</v>
      </c>
      <c r="C26" s="291" t="s">
        <v>159</v>
      </c>
      <c r="D26" s="291"/>
      <c r="E26" s="297" t="s">
        <v>192</v>
      </c>
      <c r="F26" s="298" t="s">
        <v>192</v>
      </c>
      <c r="G26" s="298" t="s">
        <v>192</v>
      </c>
      <c r="H26" s="298" t="s">
        <v>192</v>
      </c>
      <c r="I26" s="298" t="s">
        <v>192</v>
      </c>
      <c r="J26" s="298" t="s">
        <v>192</v>
      </c>
      <c r="K26" s="298" t="s">
        <v>192</v>
      </c>
      <c r="L26" s="298" t="s">
        <v>192</v>
      </c>
      <c r="M26" s="298" t="s">
        <v>192</v>
      </c>
      <c r="N26" s="298" t="s">
        <v>192</v>
      </c>
      <c r="O26" s="298" t="s">
        <v>192</v>
      </c>
      <c r="P26" s="299" t="s">
        <v>192</v>
      </c>
      <c r="Q26" s="300" t="s">
        <v>192</v>
      </c>
      <c r="R26" s="297" t="s">
        <v>192</v>
      </c>
      <c r="S26" s="298" t="s">
        <v>192</v>
      </c>
      <c r="T26" s="298" t="s">
        <v>192</v>
      </c>
      <c r="U26" s="298" t="s">
        <v>192</v>
      </c>
      <c r="V26" s="298" t="s">
        <v>192</v>
      </c>
      <c r="W26" s="298" t="s">
        <v>192</v>
      </c>
      <c r="X26" s="298" t="s">
        <v>192</v>
      </c>
      <c r="Y26" s="298" t="s">
        <v>192</v>
      </c>
      <c r="Z26" s="298" t="s">
        <v>192</v>
      </c>
      <c r="AA26" s="298" t="s">
        <v>192</v>
      </c>
      <c r="AB26" s="298" t="s">
        <v>192</v>
      </c>
      <c r="AC26" s="299" t="s">
        <v>192</v>
      </c>
      <c r="AD26" s="300" t="s">
        <v>192</v>
      </c>
    </row>
    <row r="27" spans="1:30" hidden="1">
      <c r="A27" s="463"/>
      <c r="B27" s="466"/>
      <c r="C27" s="292" t="s">
        <v>149</v>
      </c>
      <c r="D27" s="292"/>
      <c r="E27" s="301" t="s">
        <v>192</v>
      </c>
      <c r="F27" s="301" t="s">
        <v>192</v>
      </c>
      <c r="G27" s="301" t="s">
        <v>192</v>
      </c>
      <c r="H27" s="301" t="s">
        <v>192</v>
      </c>
      <c r="I27" s="301" t="s">
        <v>192</v>
      </c>
      <c r="J27" s="301" t="s">
        <v>192</v>
      </c>
      <c r="K27" s="301" t="s">
        <v>192</v>
      </c>
      <c r="L27" s="301" t="s">
        <v>192</v>
      </c>
      <c r="M27" s="301" t="s">
        <v>192</v>
      </c>
      <c r="N27" s="301" t="s">
        <v>192</v>
      </c>
      <c r="O27" s="301" t="s">
        <v>192</v>
      </c>
      <c r="P27" s="301" t="s">
        <v>192</v>
      </c>
      <c r="Q27" s="301" t="s">
        <v>192</v>
      </c>
      <c r="R27" s="301" t="s">
        <v>192</v>
      </c>
      <c r="S27" s="301" t="s">
        <v>192</v>
      </c>
      <c r="T27" s="301" t="s">
        <v>192</v>
      </c>
      <c r="U27" s="301" t="s">
        <v>192</v>
      </c>
      <c r="V27" s="301" t="s">
        <v>192</v>
      </c>
      <c r="W27" s="301" t="s">
        <v>192</v>
      </c>
      <c r="X27" s="301" t="s">
        <v>192</v>
      </c>
      <c r="Y27" s="301" t="s">
        <v>192</v>
      </c>
      <c r="Z27" s="301" t="s">
        <v>192</v>
      </c>
      <c r="AA27" s="301" t="s">
        <v>192</v>
      </c>
      <c r="AB27" s="301" t="s">
        <v>192</v>
      </c>
      <c r="AC27" s="301" t="s">
        <v>192</v>
      </c>
      <c r="AD27" s="301" t="s">
        <v>192</v>
      </c>
    </row>
  </sheetData>
  <sheetProtection formatCells="0" formatColumns="0" formatRows="0"/>
  <mergeCells count="11">
    <mergeCell ref="E1:Q1"/>
    <mergeCell ref="R1:AD1"/>
    <mergeCell ref="Q2:Q4"/>
    <mergeCell ref="AD2:AD4"/>
    <mergeCell ref="A3:B3"/>
    <mergeCell ref="A4:B4"/>
    <mergeCell ref="A24:A27"/>
    <mergeCell ref="B24:B25"/>
    <mergeCell ref="B26:B27"/>
    <mergeCell ref="A1:B2"/>
    <mergeCell ref="A5:A22"/>
  </mergeCells>
  <phoneticPr fontId="2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5</vt:i4>
      </vt:variant>
    </vt:vector>
  </HeadingPairs>
  <TitlesOfParts>
    <vt:vector size="19" baseType="lpstr">
      <vt:lpstr>年間負荷計算シート (2)</vt:lpstr>
      <vt:lpstr>EHP(定格)削減効果計算書（空調）</vt:lpstr>
      <vt:lpstr>GHP→EHP削減効果計算書（空調）</vt:lpstr>
      <vt:lpstr>年間負荷計算シート (GHP用)</vt:lpstr>
      <vt:lpstr>年間負荷計算シート (EHP用)</vt:lpstr>
      <vt:lpstr>CO2削減量判定2</vt:lpstr>
      <vt:lpstr>負荷率表</vt:lpstr>
      <vt:lpstr>全熱交換器削減効果計算書</vt:lpstr>
      <vt:lpstr>年間負荷計算シート</vt:lpstr>
      <vt:lpstr>CO2削減量判定 </vt:lpstr>
      <vt:lpstr>Sheet1</vt:lpstr>
      <vt:lpstr>GHP削減効果計算書（空調）</vt:lpstr>
      <vt:lpstr>年間負荷計算シート (GHP用2)</vt:lpstr>
      <vt:lpstr>CO2削減量判定(全熱交換機G)</vt:lpstr>
      <vt:lpstr>'GHP→EHP削減効果計算書（空調）'!Print_Area</vt:lpstr>
      <vt:lpstr>'GHP削減効果計算書（空調）'!Print_Area</vt:lpstr>
      <vt:lpstr>全熱交換器削減効果計算書!Print_Area</vt:lpstr>
      <vt:lpstr>'年間負荷計算シート (EHP用)'!Print_Area</vt:lpstr>
      <vt:lpstr>'年間負荷計算シート (GHP用)'!Print_Area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tanch309</dc:creator>
  <cp:lastModifiedBy>坪本 大地</cp:lastModifiedBy>
  <cp:lastPrinted>2023-05-02T05:33:09Z</cp:lastPrinted>
  <dcterms:created xsi:type="dcterms:W3CDTF">2015-06-05T18:19:34Z</dcterms:created>
  <dcterms:modified xsi:type="dcterms:W3CDTF">2026-05-29T04:20:21Z</dcterms:modified>
</cp:coreProperties>
</file>