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4_スマート社会推進部\06_補助金事業\09-令和8年度補助事業\②高効率機器補助金\00_京都市から送付された資料\20260518\"/>
    </mc:Choice>
  </mc:AlternateContent>
  <xr:revisionPtr revIDLastSave="0" documentId="13_ncr:1_{119E6B16-F206-4C05-A430-0287FACAD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D" sheetId="6" r:id="rId1"/>
    <sheet name="Sheet1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6" i="6"/>
  <c r="K28" i="6" l="1"/>
  <c r="P25" i="6"/>
  <c r="S25" i="6" s="1"/>
  <c r="P24" i="6"/>
  <c r="S24" i="6" s="1"/>
  <c r="P23" i="6"/>
  <c r="S23" i="6" s="1"/>
  <c r="P22" i="6"/>
  <c r="S22" i="6" s="1"/>
  <c r="P21" i="6"/>
  <c r="S21" i="6" s="1"/>
  <c r="P20" i="6"/>
  <c r="S20" i="6" s="1"/>
  <c r="P6" i="6" l="1"/>
  <c r="S6" i="6" s="1"/>
  <c r="P7" i="6"/>
  <c r="S7" i="6" s="1"/>
  <c r="P8" i="6"/>
  <c r="S8" i="6" s="1"/>
  <c r="P9" i="6"/>
  <c r="S9" i="6" s="1"/>
  <c r="P10" i="6"/>
  <c r="S10" i="6" s="1"/>
  <c r="P11" i="6"/>
  <c r="S11" i="6" s="1"/>
  <c r="P12" i="6"/>
  <c r="S12" i="6" s="1"/>
  <c r="P13" i="6"/>
  <c r="S13" i="6" s="1"/>
  <c r="P14" i="6"/>
  <c r="S14" i="6" s="1"/>
  <c r="P15" i="6"/>
  <c r="S15" i="6" s="1"/>
  <c r="P16" i="6"/>
  <c r="S16" i="6" s="1"/>
  <c r="P17" i="6"/>
  <c r="S17" i="6" s="1"/>
  <c r="P18" i="6"/>
  <c r="S18" i="6" s="1"/>
  <c r="P19" i="6"/>
  <c r="S19" i="6" s="1"/>
  <c r="P5" i="6"/>
  <c r="S5" i="6" s="1"/>
  <c r="K30" i="6" l="1"/>
  <c r="K31" i="6" s="1"/>
  <c r="K29" i="6" l="1"/>
  <c r="K32" i="6" l="1"/>
  <c r="K33" i="6" s="1"/>
</calcChain>
</file>

<file path=xl/sharedStrings.xml><?xml version="1.0" encoding="utf-8"?>
<sst xmlns="http://schemas.openxmlformats.org/spreadsheetml/2006/main" count="42" uniqueCount="36">
  <si>
    <t>NO.</t>
    <phoneticPr fontId="3"/>
  </si>
  <si>
    <t>月</t>
    <rPh sb="0" eb="1">
      <t>ツキ</t>
    </rPh>
    <phoneticPr fontId="2"/>
  </si>
  <si>
    <t>日数</t>
    <rPh sb="0" eb="2">
      <t>ニッスウ</t>
    </rPh>
    <phoneticPr fontId="2"/>
  </si>
  <si>
    <t>営業日数</t>
    <rPh sb="0" eb="3">
      <t>エイギョウビ</t>
    </rPh>
    <rPh sb="3" eb="4">
      <t>スウ</t>
    </rPh>
    <phoneticPr fontId="2"/>
  </si>
  <si>
    <t>室　名</t>
    <rPh sb="0" eb="1">
      <t>シツ</t>
    </rPh>
    <rPh sb="2" eb="3">
      <t>メイ</t>
    </rPh>
    <phoneticPr fontId="3"/>
  </si>
  <si>
    <t>(h/１日）</t>
  </si>
  <si>
    <t>照明点灯時間</t>
    <rPh sb="0" eb="2">
      <t>ショウメイ</t>
    </rPh>
    <rPh sb="2" eb="4">
      <t>テントウ</t>
    </rPh>
    <rPh sb="4" eb="6">
      <t>ジカン</t>
    </rPh>
    <phoneticPr fontId="2"/>
  </si>
  <si>
    <t>照明器具型番</t>
  </si>
  <si>
    <t>照明器具メーカー</t>
    <rPh sb="0" eb="2">
      <t>ショウメイ</t>
    </rPh>
    <rPh sb="2" eb="4">
      <t>キグ</t>
    </rPh>
    <phoneticPr fontId="2"/>
  </si>
  <si>
    <t>器具台数</t>
    <rPh sb="0" eb="2">
      <t>キグ</t>
    </rPh>
    <rPh sb="2" eb="4">
      <t>ダイスウ</t>
    </rPh>
    <phoneticPr fontId="2"/>
  </si>
  <si>
    <t>照明器具（既設品）</t>
    <rPh sb="0" eb="2">
      <t>ショウメイ</t>
    </rPh>
    <rPh sb="2" eb="4">
      <t>キグ</t>
    </rPh>
    <rPh sb="5" eb="7">
      <t>キセツ</t>
    </rPh>
    <rPh sb="7" eb="8">
      <t>ヒン</t>
    </rPh>
    <phoneticPr fontId="3"/>
  </si>
  <si>
    <t>事務所１</t>
    <rPh sb="0" eb="2">
      <t>ジム</t>
    </rPh>
    <rPh sb="2" eb="3">
      <t>ショ</t>
    </rPh>
    <phoneticPr fontId="2"/>
  </si>
  <si>
    <t>センサー付きＬＥＤ照明器具（新設）</t>
    <rPh sb="4" eb="5">
      <t>ツ</t>
    </rPh>
    <rPh sb="9" eb="11">
      <t>ショウメイ</t>
    </rPh>
    <rPh sb="11" eb="13">
      <t>キグ</t>
    </rPh>
    <rPh sb="14" eb="16">
      <t>シンセツ</t>
    </rPh>
    <phoneticPr fontId="3"/>
  </si>
  <si>
    <t>ＬＥＤ-1234</t>
    <phoneticPr fontId="2"/>
  </si>
  <si>
    <t>◇◇電機</t>
    <rPh sb="2" eb="4">
      <t>デンキ</t>
    </rPh>
    <phoneticPr fontId="2"/>
  </si>
  <si>
    <t>〇〇電気</t>
    <rPh sb="2" eb="4">
      <t>デンキ</t>
    </rPh>
    <phoneticPr fontId="2"/>
  </si>
  <si>
    <t>ＡＡ-12348-ＢＣ</t>
    <phoneticPr fontId="2"/>
  </si>
  <si>
    <t>年間消費電力(kWh)</t>
    <rPh sb="0" eb="2">
      <t>ネンカン</t>
    </rPh>
    <rPh sb="2" eb="4">
      <t>ショウヒ</t>
    </rPh>
    <rPh sb="4" eb="6">
      <t>デンリョク</t>
    </rPh>
    <phoneticPr fontId="2"/>
  </si>
  <si>
    <t>既設年間消費電力量（kWh/y）</t>
    <rPh sb="0" eb="2">
      <t>キセツ</t>
    </rPh>
    <rPh sb="2" eb="8">
      <t>ネンカンショウヒデンリョク</t>
    </rPh>
    <rPh sb="8" eb="9">
      <t>リョウ</t>
    </rPh>
    <phoneticPr fontId="2"/>
  </si>
  <si>
    <t>新設年間消費電力量（kWｈ/y）</t>
    <rPh sb="0" eb="2">
      <t>シンセツ</t>
    </rPh>
    <rPh sb="2" eb="8">
      <t>ネンカンショウヒデンリョク</t>
    </rPh>
    <rPh sb="8" eb="9">
      <t>リョウ</t>
    </rPh>
    <phoneticPr fontId="2"/>
  </si>
  <si>
    <t>消費電力(W)</t>
    <phoneticPr fontId="2"/>
  </si>
  <si>
    <t>調光制御内容</t>
    <rPh sb="0" eb="2">
      <t>チョウコウ</t>
    </rPh>
    <rPh sb="2" eb="4">
      <t>セイギョ</t>
    </rPh>
    <rPh sb="4" eb="6">
      <t>ナイヨウ</t>
    </rPh>
    <phoneticPr fontId="2"/>
  </si>
  <si>
    <t>係数</t>
    <rPh sb="0" eb="2">
      <t>ケイスウ</t>
    </rPh>
    <phoneticPr fontId="2"/>
  </si>
  <si>
    <t>スケジュール制御</t>
    <rPh sb="5" eb="7">
      <t>セイギョ</t>
    </rPh>
    <phoneticPr fontId="2"/>
  </si>
  <si>
    <t>明るさ検知制御</t>
    <rPh sb="2" eb="4">
      <t>ケンチ</t>
    </rPh>
    <rPh sb="4" eb="6">
      <t>セイギョ</t>
    </rPh>
    <phoneticPr fontId="2"/>
  </si>
  <si>
    <t>在室検知制御</t>
    <rPh sb="0" eb="1">
      <t>ザイシツ</t>
    </rPh>
    <rPh sb="1" eb="3">
      <t>ケンチ</t>
    </rPh>
    <rPh sb="3" eb="5">
      <t>セイギョ</t>
    </rPh>
    <phoneticPr fontId="2"/>
  </si>
  <si>
    <t>年間ＣＯ２削減量（t/ｙ）</t>
    <rPh sb="0" eb="2">
      <t>ネンカン</t>
    </rPh>
    <rPh sb="5" eb="7">
      <t>サクゲン</t>
    </rPh>
    <rPh sb="7" eb="8">
      <t>リョウ</t>
    </rPh>
    <phoneticPr fontId="2"/>
  </si>
  <si>
    <t>既設年間ＣＯ２排出量（t/y）</t>
    <rPh sb="0" eb="2">
      <t>キセツ</t>
    </rPh>
    <rPh sb="2" eb="4">
      <t>ネンカン</t>
    </rPh>
    <rPh sb="7" eb="9">
      <t>ハイシュツ</t>
    </rPh>
    <rPh sb="9" eb="10">
      <t>リョウ</t>
    </rPh>
    <phoneticPr fontId="2"/>
  </si>
  <si>
    <t>新設年間ＣＯ２排出量（t/y）</t>
    <rPh sb="0" eb="2">
      <t>シンセツ</t>
    </rPh>
    <rPh sb="2" eb="4">
      <t>ネンカン</t>
    </rPh>
    <rPh sb="7" eb="9">
      <t>ハイシュツ</t>
    </rPh>
    <rPh sb="9" eb="10">
      <t>リョウ</t>
    </rPh>
    <phoneticPr fontId="2"/>
  </si>
  <si>
    <t>例</t>
    <rPh sb="0" eb="1">
      <t>レイ</t>
    </rPh>
    <phoneticPr fontId="2"/>
  </si>
  <si>
    <t>総ＣＯ２削減量（ｔ）</t>
    <rPh sb="0" eb="1">
      <t>ソウ</t>
    </rPh>
    <rPh sb="4" eb="6">
      <t>サクゲン</t>
    </rPh>
    <rPh sb="6" eb="7">
      <t>リョウ</t>
    </rPh>
    <phoneticPr fontId="2"/>
  </si>
  <si>
    <t>←CO2係数t/kw</t>
    <rPh sb="4" eb="6">
      <t>ケイスウ</t>
    </rPh>
    <phoneticPr fontId="3"/>
  </si>
  <si>
    <t>←スケジュール制御</t>
    <rPh sb="6" eb="8">
      <t>セイギョ</t>
    </rPh>
    <phoneticPr fontId="2"/>
  </si>
  <si>
    <t>←明るさ検知制御</t>
    <rPh sb="3" eb="5">
      <t>ケンチ</t>
    </rPh>
    <rPh sb="5" eb="7">
      <t>セイギョ</t>
    </rPh>
    <phoneticPr fontId="2"/>
  </si>
  <si>
    <t>←在室検知制御</t>
    <rPh sb="1" eb="2">
      <t>ザイシツ</t>
    </rPh>
    <rPh sb="2" eb="4">
      <t>ケンチ</t>
    </rPh>
    <rPh sb="4" eb="6">
      <t>セイギョ</t>
    </rPh>
    <phoneticPr fontId="2"/>
  </si>
  <si>
    <t>照明器具更新に係るＣＯ２削減計算書～Ver４～</t>
    <rPh sb="0" eb="2">
      <t>ショウメイ</t>
    </rPh>
    <rPh sb="2" eb="4">
      <t>キグ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</si>
</sst>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"/>
    <numFmt numFmtId="178" formatCode="0.000_ "/>
    <numFmt numFmtId="179" formatCode="0.0000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rgb="FFFF0000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0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38" fontId="5" fillId="2" borderId="10" xfId="1" applyFont="1" applyFill="1" applyBorder="1" applyAlignment="1">
      <alignment horizontal="center" vertical="center" wrapText="1" shrinkToFit="1"/>
    </xf>
    <xf numFmtId="38" fontId="5" fillId="2" borderId="10" xfId="1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38" fontId="5" fillId="6" borderId="10" xfId="1" applyFont="1" applyFill="1" applyBorder="1" applyAlignment="1">
      <alignment horizontal="center" vertical="center" wrapText="1" shrinkToFit="1"/>
    </xf>
    <xf numFmtId="38" fontId="5" fillId="6" borderId="10" xfId="1" applyFont="1" applyFill="1" applyBorder="1" applyAlignment="1">
      <alignment horizontal="center" vertical="center" shrinkToFit="1"/>
    </xf>
    <xf numFmtId="176" fontId="5" fillId="6" borderId="10" xfId="1" applyNumberFormat="1" applyFont="1" applyFill="1" applyBorder="1" applyAlignment="1">
      <alignment horizontal="center" vertical="center" shrinkToFit="1"/>
    </xf>
    <xf numFmtId="176" fontId="5" fillId="4" borderId="8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0" fillId="7" borderId="0" xfId="0" applyFill="1"/>
    <xf numFmtId="0" fontId="11" fillId="7" borderId="0" xfId="0" applyFont="1" applyFill="1"/>
    <xf numFmtId="2" fontId="0" fillId="0" borderId="0" xfId="0" applyNumberFormat="1"/>
    <xf numFmtId="0" fontId="0" fillId="0" borderId="0" xfId="0" quotePrefix="1"/>
    <xf numFmtId="0" fontId="5" fillId="4" borderId="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4" borderId="8" xfId="0" applyFont="1" applyFill="1" applyBorder="1" applyAlignment="1" applyProtection="1">
      <alignment horizontal="center" vertical="center" shrinkToFit="1"/>
      <protection locked="0"/>
    </xf>
    <xf numFmtId="0" fontId="5" fillId="4" borderId="9" xfId="0" applyFont="1" applyFill="1" applyBorder="1" applyAlignment="1">
      <alignment horizontal="center" vertical="center" shrinkToFit="1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>
      <alignment horizontal="right" vertical="center" shrinkToFit="1"/>
    </xf>
    <xf numFmtId="0" fontId="0" fillId="7" borderId="0" xfId="0" applyFill="1" applyAlignment="1">
      <alignment horizontal="right" shrinkToFit="1"/>
    </xf>
    <xf numFmtId="0" fontId="5" fillId="5" borderId="14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179" fontId="5" fillId="4" borderId="31" xfId="0" applyNumberFormat="1" applyFont="1" applyFill="1" applyBorder="1" applyAlignment="1">
      <alignment horizontal="center"/>
    </xf>
    <xf numFmtId="179" fontId="5" fillId="4" borderId="32" xfId="0" applyNumberFormat="1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78" fontId="6" fillId="0" borderId="29" xfId="0" applyNumberFormat="1" applyFont="1" applyBorder="1" applyAlignment="1">
      <alignment horizontal="center"/>
    </xf>
    <xf numFmtId="178" fontId="6" fillId="0" borderId="30" xfId="0" applyNumberFormat="1" applyFont="1" applyBorder="1" applyAlignment="1">
      <alignment horizontal="center"/>
    </xf>
    <xf numFmtId="0" fontId="8" fillId="7" borderId="0" xfId="0" applyFont="1" applyFill="1" applyAlignment="1">
      <alignment horizontal="left" vertical="center"/>
    </xf>
    <xf numFmtId="177" fontId="5" fillId="4" borderId="25" xfId="0" applyNumberFormat="1" applyFont="1" applyFill="1" applyBorder="1" applyAlignment="1">
      <alignment horizontal="center"/>
    </xf>
    <xf numFmtId="177" fontId="5" fillId="4" borderId="26" xfId="0" applyNumberFormat="1" applyFont="1" applyFill="1" applyBorder="1" applyAlignment="1">
      <alignment horizontal="center"/>
    </xf>
    <xf numFmtId="179" fontId="5" fillId="4" borderId="4" xfId="0" applyNumberFormat="1" applyFont="1" applyFill="1" applyBorder="1" applyAlignment="1">
      <alignment horizontal="center"/>
    </xf>
    <xf numFmtId="179" fontId="5" fillId="4" borderId="5" xfId="0" applyNumberFormat="1" applyFont="1" applyFill="1" applyBorder="1" applyAlignment="1">
      <alignment horizontal="center"/>
    </xf>
    <xf numFmtId="179" fontId="5" fillId="4" borderId="27" xfId="0" applyNumberFormat="1" applyFont="1" applyFill="1" applyBorder="1" applyAlignment="1">
      <alignment horizontal="center"/>
    </xf>
    <xf numFmtId="179" fontId="5" fillId="4" borderId="28" xfId="0" applyNumberFormat="1" applyFont="1" applyFill="1" applyBorder="1" applyAlignment="1">
      <alignment horizontal="center"/>
    </xf>
    <xf numFmtId="38" fontId="5" fillId="6" borderId="19" xfId="1" applyFont="1" applyFill="1" applyBorder="1" applyAlignment="1">
      <alignment horizontal="center" vertical="center" wrapText="1" shrinkToFit="1"/>
    </xf>
    <xf numFmtId="38" fontId="5" fillId="2" borderId="14" xfId="1" applyFont="1" applyFill="1" applyBorder="1" applyAlignment="1">
      <alignment horizontal="center" vertical="center" wrapText="1" shrinkToFit="1"/>
    </xf>
    <xf numFmtId="38" fontId="5" fillId="2" borderId="19" xfId="1" applyFont="1" applyFill="1" applyBorder="1" applyAlignment="1">
      <alignment horizontal="center" vertical="center" wrapText="1" shrinkToFit="1"/>
    </xf>
    <xf numFmtId="38" fontId="5" fillId="2" borderId="20" xfId="1" applyFont="1" applyFill="1" applyBorder="1" applyAlignment="1">
      <alignment horizontal="center" vertical="center" wrapText="1" shrinkToFit="1"/>
    </xf>
    <xf numFmtId="0" fontId="5" fillId="6" borderId="13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7" borderId="0" xfId="0" applyFont="1" applyFill="1" applyAlignment="1">
      <alignment horizontal="center" vertical="center" shrinkToFit="1"/>
    </xf>
    <xf numFmtId="0" fontId="5" fillId="7" borderId="0" xfId="0" applyFont="1" applyFill="1" applyAlignment="1" applyProtection="1">
      <alignment horizontal="center" vertical="center" shrinkToFit="1"/>
      <protection locked="0"/>
    </xf>
    <xf numFmtId="176" fontId="5" fillId="7" borderId="0" xfId="0" applyNumberFormat="1" applyFont="1" applyFill="1" applyAlignment="1">
      <alignment horizontal="center" vertical="center" shrinkToFit="1"/>
    </xf>
    <xf numFmtId="0" fontId="0" fillId="7" borderId="0" xfId="0" quotePrefix="1" applyFill="1" applyAlignment="1">
      <alignment horizontal="right" shrinkToFit="1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575449-66B5-4A0A-B557-C2E2F0919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4AE0-68A3-40C7-81F4-B267FD31725E}">
  <sheetPr>
    <pageSetUpPr fitToPage="1"/>
  </sheetPr>
  <dimension ref="A1:U34"/>
  <sheetViews>
    <sheetView showZeros="0" tabSelected="1" view="pageBreakPreview" zoomScale="60" zoomScaleNormal="85" workbookViewId="0">
      <selection sqref="A1:S1"/>
    </sheetView>
  </sheetViews>
  <sheetFormatPr defaultRowHeight="18.75"/>
  <cols>
    <col min="1" max="1" width="5.125" customWidth="1"/>
    <col min="2" max="3" width="7" hidden="1" customWidth="1"/>
    <col min="4" max="4" width="3.125" hidden="1" customWidth="1"/>
    <col min="5" max="5" width="5.875" customWidth="1"/>
    <col min="6" max="6" width="15.875" customWidth="1"/>
    <col min="7" max="7" width="13.25" hidden="1" customWidth="1"/>
    <col min="8" max="8" width="15.125" customWidth="1"/>
    <col min="9" max="9" width="19.375" customWidth="1"/>
    <col min="10" max="10" width="8" customWidth="1"/>
    <col min="11" max="11" width="12" customWidth="1"/>
    <col min="12" max="12" width="13.5" customWidth="1"/>
    <col min="13" max="13" width="15.125" customWidth="1"/>
    <col min="14" max="15" width="19.375" customWidth="1"/>
    <col min="16" max="16" width="6.75" bestFit="1" customWidth="1"/>
    <col min="17" max="17" width="8" customWidth="1"/>
    <col min="18" max="18" width="12" customWidth="1"/>
    <col min="19" max="19" width="12.875" customWidth="1"/>
    <col min="20" max="30" width="7" customWidth="1"/>
  </cols>
  <sheetData>
    <row r="1" spans="1:21" ht="26.25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19"/>
      <c r="U1" s="19"/>
    </row>
    <row r="2" spans="1:21" ht="21.75" thickBot="1">
      <c r="A2" s="19"/>
      <c r="B2" s="59" t="s">
        <v>3</v>
      </c>
      <c r="C2" s="5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9.5" customHeight="1" thickBot="1">
      <c r="A3" s="19"/>
      <c r="B3" s="4" t="s">
        <v>1</v>
      </c>
      <c r="C3" s="5" t="s">
        <v>2</v>
      </c>
      <c r="D3" s="19"/>
      <c r="E3" s="60" t="s">
        <v>0</v>
      </c>
      <c r="F3" s="62" t="s">
        <v>4</v>
      </c>
      <c r="G3" s="7" t="s">
        <v>6</v>
      </c>
      <c r="H3" s="53" t="s">
        <v>10</v>
      </c>
      <c r="I3" s="53"/>
      <c r="J3" s="53"/>
      <c r="K3" s="53"/>
      <c r="L3" s="53"/>
      <c r="M3" s="54" t="s">
        <v>12</v>
      </c>
      <c r="N3" s="55"/>
      <c r="O3" s="55"/>
      <c r="P3" s="55"/>
      <c r="Q3" s="55"/>
      <c r="R3" s="55"/>
      <c r="S3" s="56"/>
      <c r="T3" s="19"/>
      <c r="U3" s="19"/>
    </row>
    <row r="4" spans="1:21" ht="20.25" thickTop="1" thickBot="1">
      <c r="A4" s="19"/>
      <c r="B4" s="9">
        <v>4</v>
      </c>
      <c r="C4" s="28">
        <v>22</v>
      </c>
      <c r="D4" s="19"/>
      <c r="E4" s="61"/>
      <c r="F4" s="63"/>
      <c r="G4" s="8" t="s">
        <v>5</v>
      </c>
      <c r="H4" s="13" t="s">
        <v>8</v>
      </c>
      <c r="I4" s="14" t="s">
        <v>7</v>
      </c>
      <c r="J4" s="15" t="s">
        <v>9</v>
      </c>
      <c r="K4" s="15" t="s">
        <v>20</v>
      </c>
      <c r="L4" s="16" t="s">
        <v>17</v>
      </c>
      <c r="M4" s="10" t="s">
        <v>8</v>
      </c>
      <c r="N4" s="11" t="s">
        <v>7</v>
      </c>
      <c r="O4" s="11" t="s">
        <v>21</v>
      </c>
      <c r="P4" s="11" t="s">
        <v>22</v>
      </c>
      <c r="Q4" s="12" t="s">
        <v>9</v>
      </c>
      <c r="R4" s="12" t="s">
        <v>20</v>
      </c>
      <c r="S4" s="12" t="s">
        <v>17</v>
      </c>
      <c r="T4" s="19"/>
      <c r="U4" s="19"/>
    </row>
    <row r="5" spans="1:21" ht="19.5" thickTop="1">
      <c r="A5" s="19"/>
      <c r="B5" s="1">
        <v>5</v>
      </c>
      <c r="C5" s="28">
        <v>22</v>
      </c>
      <c r="D5" s="19"/>
      <c r="E5" s="27" t="s">
        <v>29</v>
      </c>
      <c r="F5" s="26" t="s">
        <v>11</v>
      </c>
      <c r="G5" s="26">
        <v>8</v>
      </c>
      <c r="H5" s="26" t="s">
        <v>15</v>
      </c>
      <c r="I5" s="26" t="s">
        <v>16</v>
      </c>
      <c r="J5" s="26">
        <v>20</v>
      </c>
      <c r="K5" s="26">
        <v>100</v>
      </c>
      <c r="L5" s="17">
        <f>(SUM($C$4:$C$15)*12*J5*K5)/1000</f>
        <v>6240</v>
      </c>
      <c r="M5" s="26" t="s">
        <v>14</v>
      </c>
      <c r="N5" s="26" t="s">
        <v>13</v>
      </c>
      <c r="O5" s="26" t="s">
        <v>23</v>
      </c>
      <c r="P5" s="23">
        <f>IFERROR(VLOOKUP(O5,Sheet1!$A$1:$B$3,2,FALSE),"")</f>
        <v>0.95</v>
      </c>
      <c r="Q5" s="26">
        <v>20</v>
      </c>
      <c r="R5" s="26">
        <v>40</v>
      </c>
      <c r="S5" s="17">
        <f>IFERROR(((SUM($C$4:$C$15)*12*Q5*R5)/1000)*P5,"")</f>
        <v>2371.1999999999998</v>
      </c>
      <c r="T5" s="19"/>
      <c r="U5" s="19"/>
    </row>
    <row r="6" spans="1:21">
      <c r="A6" s="19"/>
      <c r="B6" s="1">
        <v>6</v>
      </c>
      <c r="C6" s="28">
        <v>22</v>
      </c>
      <c r="D6" s="19"/>
      <c r="E6" s="3">
        <v>1</v>
      </c>
      <c r="F6" s="24"/>
      <c r="G6" s="24"/>
      <c r="H6" s="24"/>
      <c r="I6" s="24"/>
      <c r="J6" s="24"/>
      <c r="K6" s="24"/>
      <c r="L6" s="17">
        <f>(SUM($C$4:$C$15)*12*J6*K6)/1000</f>
        <v>0</v>
      </c>
      <c r="M6" s="24"/>
      <c r="N6" s="24"/>
      <c r="O6" s="24"/>
      <c r="P6" s="23" t="str">
        <f>IFERROR(VLOOKUP(O6,Sheet1!$A$1:$B$3,2,FALSE),"")</f>
        <v/>
      </c>
      <c r="Q6" s="24"/>
      <c r="R6" s="24"/>
      <c r="S6" s="17" t="str">
        <f>IFERROR(((SUM($C$4:$C$15)*12*Q6*R6)/1000)*P6,"")</f>
        <v/>
      </c>
      <c r="T6" s="19"/>
      <c r="U6" s="19"/>
    </row>
    <row r="7" spans="1:21">
      <c r="A7" s="19"/>
      <c r="B7" s="1">
        <v>7</v>
      </c>
      <c r="C7" s="28">
        <v>22</v>
      </c>
      <c r="D7" s="19"/>
      <c r="E7" s="3">
        <v>2</v>
      </c>
      <c r="F7" s="25"/>
      <c r="G7" s="25"/>
      <c r="H7" s="25"/>
      <c r="I7" s="25"/>
      <c r="J7" s="24"/>
      <c r="K7" s="25"/>
      <c r="L7" s="17">
        <f t="shared" ref="L7:L25" si="0">(SUM($C$4:$C$15)*12*J7*K7)/1000</f>
        <v>0</v>
      </c>
      <c r="M7" s="25"/>
      <c r="N7" s="25"/>
      <c r="O7" s="24"/>
      <c r="P7" s="23" t="str">
        <f>IFERROR(VLOOKUP(O7,Sheet1!$A$1:$B$3,2,FALSE),"")</f>
        <v/>
      </c>
      <c r="Q7" s="25"/>
      <c r="R7" s="25"/>
      <c r="S7" s="17" t="str">
        <f t="shared" ref="S7:S25" si="1">IFERROR(((SUM($C$4:$C$15)*12*Q7*R7)/1000)*P7,"")</f>
        <v/>
      </c>
      <c r="T7" s="19"/>
      <c r="U7" s="19"/>
    </row>
    <row r="8" spans="1:21">
      <c r="A8" s="19"/>
      <c r="B8" s="1">
        <v>8</v>
      </c>
      <c r="C8" s="29">
        <v>20</v>
      </c>
      <c r="D8" s="19"/>
      <c r="E8" s="3">
        <v>3</v>
      </c>
      <c r="F8" s="25"/>
      <c r="G8" s="25"/>
      <c r="H8" s="25"/>
      <c r="I8" s="25"/>
      <c r="J8" s="24"/>
      <c r="K8" s="25"/>
      <c r="L8" s="17">
        <f t="shared" si="0"/>
        <v>0</v>
      </c>
      <c r="M8" s="25"/>
      <c r="N8" s="25"/>
      <c r="O8" s="24"/>
      <c r="P8" s="23" t="str">
        <f>IFERROR(VLOOKUP(O8,Sheet1!$A$1:$B$3,2,FALSE),"")</f>
        <v/>
      </c>
      <c r="Q8" s="25"/>
      <c r="R8" s="25"/>
      <c r="S8" s="17" t="str">
        <f t="shared" si="1"/>
        <v/>
      </c>
      <c r="T8" s="19"/>
      <c r="U8" s="19"/>
    </row>
    <row r="9" spans="1:21">
      <c r="A9" s="19"/>
      <c r="B9" s="1">
        <v>9</v>
      </c>
      <c r="C9" s="29">
        <v>22</v>
      </c>
      <c r="D9" s="19"/>
      <c r="E9" s="3">
        <v>4</v>
      </c>
      <c r="F9" s="25"/>
      <c r="G9" s="25"/>
      <c r="H9" s="25"/>
      <c r="I9" s="25"/>
      <c r="J9" s="24"/>
      <c r="K9" s="25"/>
      <c r="L9" s="17">
        <f t="shared" si="0"/>
        <v>0</v>
      </c>
      <c r="M9" s="25"/>
      <c r="N9" s="25"/>
      <c r="O9" s="24"/>
      <c r="P9" s="23" t="str">
        <f>IFERROR(VLOOKUP(O9,Sheet1!$A$1:$B$3,2,FALSE),"")</f>
        <v/>
      </c>
      <c r="Q9" s="25"/>
      <c r="R9" s="25"/>
      <c r="S9" s="17" t="str">
        <f t="shared" si="1"/>
        <v/>
      </c>
      <c r="T9" s="19"/>
      <c r="U9" s="19"/>
    </row>
    <row r="10" spans="1:21">
      <c r="A10" s="19"/>
      <c r="B10" s="1">
        <v>10</v>
      </c>
      <c r="C10" s="29">
        <v>22</v>
      </c>
      <c r="D10" s="19"/>
      <c r="E10" s="3">
        <v>5</v>
      </c>
      <c r="F10" s="25"/>
      <c r="G10" s="25"/>
      <c r="H10" s="25"/>
      <c r="I10" s="25"/>
      <c r="J10" s="24"/>
      <c r="K10" s="25"/>
      <c r="L10" s="17">
        <f t="shared" si="0"/>
        <v>0</v>
      </c>
      <c r="M10" s="25"/>
      <c r="N10" s="25"/>
      <c r="O10" s="24"/>
      <c r="P10" s="23" t="str">
        <f>IFERROR(VLOOKUP(O10,Sheet1!$A$1:$B$3,2,FALSE),"")</f>
        <v/>
      </c>
      <c r="Q10" s="25"/>
      <c r="R10" s="25"/>
      <c r="S10" s="17" t="str">
        <f t="shared" si="1"/>
        <v/>
      </c>
      <c r="T10" s="19"/>
      <c r="U10" s="19"/>
    </row>
    <row r="11" spans="1:21">
      <c r="A11" s="19"/>
      <c r="B11" s="1">
        <v>11</v>
      </c>
      <c r="C11" s="29">
        <v>22</v>
      </c>
      <c r="D11" s="19"/>
      <c r="E11" s="3">
        <v>6</v>
      </c>
      <c r="F11" s="24"/>
      <c r="G11" s="24"/>
      <c r="H11" s="24"/>
      <c r="I11" s="24"/>
      <c r="J11" s="24"/>
      <c r="K11" s="24"/>
      <c r="L11" s="17">
        <f t="shared" si="0"/>
        <v>0</v>
      </c>
      <c r="M11" s="24"/>
      <c r="N11" s="24"/>
      <c r="O11" s="24"/>
      <c r="P11" s="23" t="str">
        <f>IFERROR(VLOOKUP(O11,Sheet1!$A$1:$B$3,2,FALSE),"")</f>
        <v/>
      </c>
      <c r="Q11" s="24"/>
      <c r="R11" s="24"/>
      <c r="S11" s="17" t="str">
        <f t="shared" si="1"/>
        <v/>
      </c>
      <c r="T11" s="19"/>
      <c r="U11" s="19"/>
    </row>
    <row r="12" spans="1:21" ht="19.5" thickBot="1">
      <c r="A12" s="19"/>
      <c r="B12" s="6">
        <v>12</v>
      </c>
      <c r="C12" s="30">
        <v>22</v>
      </c>
      <c r="D12" s="19"/>
      <c r="E12" s="3">
        <v>7</v>
      </c>
      <c r="F12" s="24"/>
      <c r="G12" s="24"/>
      <c r="H12" s="24"/>
      <c r="I12" s="24"/>
      <c r="J12" s="24"/>
      <c r="K12" s="24"/>
      <c r="L12" s="17">
        <f t="shared" si="0"/>
        <v>0</v>
      </c>
      <c r="M12" s="25"/>
      <c r="N12" s="25"/>
      <c r="O12" s="24"/>
      <c r="P12" s="23" t="str">
        <f>IFERROR(VLOOKUP(O12,Sheet1!$A$1:$B$3,2,FALSE),"")</f>
        <v/>
      </c>
      <c r="Q12" s="25"/>
      <c r="R12" s="25"/>
      <c r="S12" s="17" t="str">
        <f t="shared" si="1"/>
        <v/>
      </c>
      <c r="T12" s="19"/>
      <c r="U12" s="19"/>
    </row>
    <row r="13" spans="1:21" ht="19.5" thickTop="1">
      <c r="A13" s="19"/>
      <c r="B13" s="9">
        <v>1</v>
      </c>
      <c r="C13" s="28">
        <v>20</v>
      </c>
      <c r="D13" s="19"/>
      <c r="E13" s="3">
        <v>8</v>
      </c>
      <c r="F13" s="25"/>
      <c r="G13" s="25"/>
      <c r="H13" s="25"/>
      <c r="I13" s="25"/>
      <c r="J13" s="24"/>
      <c r="K13" s="25"/>
      <c r="L13" s="17">
        <f t="shared" si="0"/>
        <v>0</v>
      </c>
      <c r="M13" s="25"/>
      <c r="N13" s="25"/>
      <c r="O13" s="24"/>
      <c r="P13" s="23" t="str">
        <f>IFERROR(VLOOKUP(O13,Sheet1!$A$1:$B$3,2,FALSE),"")</f>
        <v/>
      </c>
      <c r="Q13" s="25"/>
      <c r="R13" s="25"/>
      <c r="S13" s="17" t="str">
        <f t="shared" si="1"/>
        <v/>
      </c>
      <c r="T13" s="19"/>
      <c r="U13" s="19"/>
    </row>
    <row r="14" spans="1:21">
      <c r="A14" s="19"/>
      <c r="B14" s="1">
        <v>2</v>
      </c>
      <c r="C14" s="29">
        <v>22</v>
      </c>
      <c r="D14" s="19"/>
      <c r="E14" s="3">
        <v>9</v>
      </c>
      <c r="F14" s="25"/>
      <c r="G14" s="25"/>
      <c r="H14" s="25"/>
      <c r="I14" s="25"/>
      <c r="J14" s="24"/>
      <c r="K14" s="25"/>
      <c r="L14" s="17">
        <f t="shared" si="0"/>
        <v>0</v>
      </c>
      <c r="M14" s="25"/>
      <c r="N14" s="25"/>
      <c r="O14" s="24"/>
      <c r="P14" s="23" t="str">
        <f>IFERROR(VLOOKUP(O14,Sheet1!$A$1:$B$3,2,FALSE),"")</f>
        <v/>
      </c>
      <c r="Q14" s="25"/>
      <c r="R14" s="25"/>
      <c r="S14" s="17" t="str">
        <f t="shared" si="1"/>
        <v/>
      </c>
      <c r="T14" s="19"/>
      <c r="U14" s="19"/>
    </row>
    <row r="15" spans="1:21" ht="19.5" thickBot="1">
      <c r="A15" s="19"/>
      <c r="B15" s="2">
        <v>3</v>
      </c>
      <c r="C15" s="31">
        <v>22</v>
      </c>
      <c r="D15" s="19"/>
      <c r="E15" s="3">
        <v>10</v>
      </c>
      <c r="F15" s="25"/>
      <c r="G15" s="25"/>
      <c r="H15" s="25"/>
      <c r="I15" s="25"/>
      <c r="J15" s="24"/>
      <c r="K15" s="25"/>
      <c r="L15" s="17">
        <f t="shared" si="0"/>
        <v>0</v>
      </c>
      <c r="M15" s="25"/>
      <c r="N15" s="25"/>
      <c r="O15" s="24"/>
      <c r="P15" s="23" t="str">
        <f>IFERROR(VLOOKUP(O15,Sheet1!$A$1:$B$3,2,FALSE),"")</f>
        <v/>
      </c>
      <c r="Q15" s="25"/>
      <c r="R15" s="25"/>
      <c r="S15" s="17" t="str">
        <f t="shared" si="1"/>
        <v/>
      </c>
      <c r="T15" s="19"/>
      <c r="U15" s="19"/>
    </row>
    <row r="16" spans="1:21">
      <c r="A16" s="19"/>
      <c r="B16" s="19"/>
      <c r="C16" s="19"/>
      <c r="D16" s="19"/>
      <c r="E16" s="3">
        <v>11</v>
      </c>
      <c r="F16" s="25"/>
      <c r="G16" s="25"/>
      <c r="H16" s="25"/>
      <c r="I16" s="25"/>
      <c r="J16" s="24"/>
      <c r="K16" s="25"/>
      <c r="L16" s="17">
        <f t="shared" si="0"/>
        <v>0</v>
      </c>
      <c r="M16" s="24"/>
      <c r="N16" s="24"/>
      <c r="O16" s="24"/>
      <c r="P16" s="23" t="str">
        <f>IFERROR(VLOOKUP(O16,Sheet1!$A$1:$B$3,2,FALSE),"")</f>
        <v/>
      </c>
      <c r="Q16" s="24"/>
      <c r="R16" s="24"/>
      <c r="S16" s="17" t="str">
        <f t="shared" si="1"/>
        <v/>
      </c>
      <c r="T16" s="19"/>
      <c r="U16" s="19"/>
    </row>
    <row r="17" spans="1:21">
      <c r="A17" s="19"/>
      <c r="B17" s="19"/>
      <c r="C17" s="19"/>
      <c r="D17" s="19"/>
      <c r="E17" s="3">
        <v>12</v>
      </c>
      <c r="F17" s="24"/>
      <c r="G17" s="24"/>
      <c r="H17" s="24"/>
      <c r="I17" s="24"/>
      <c r="J17" s="24"/>
      <c r="K17" s="24"/>
      <c r="L17" s="17">
        <f t="shared" si="0"/>
        <v>0</v>
      </c>
      <c r="M17" s="25"/>
      <c r="N17" s="25"/>
      <c r="O17" s="24"/>
      <c r="P17" s="23" t="str">
        <f>IFERROR(VLOOKUP(O17,Sheet1!$A$1:$B$3,2,FALSE),"")</f>
        <v/>
      </c>
      <c r="Q17" s="25"/>
      <c r="R17" s="25"/>
      <c r="S17" s="17" t="str">
        <f t="shared" si="1"/>
        <v/>
      </c>
      <c r="T17" s="19"/>
      <c r="U17" s="19"/>
    </row>
    <row r="18" spans="1:21">
      <c r="A18" s="19"/>
      <c r="B18" s="19"/>
      <c r="C18" s="19"/>
      <c r="D18" s="19"/>
      <c r="E18" s="3">
        <v>13</v>
      </c>
      <c r="F18" s="24"/>
      <c r="G18" s="24"/>
      <c r="H18" s="24"/>
      <c r="I18" s="24"/>
      <c r="J18" s="24"/>
      <c r="K18" s="24"/>
      <c r="L18" s="17">
        <f t="shared" si="0"/>
        <v>0</v>
      </c>
      <c r="M18" s="25"/>
      <c r="N18" s="25"/>
      <c r="O18" s="24"/>
      <c r="P18" s="23" t="str">
        <f>IFERROR(VLOOKUP(O18,Sheet1!$A$1:$B$3,2,FALSE),"")</f>
        <v/>
      </c>
      <c r="Q18" s="25"/>
      <c r="R18" s="25"/>
      <c r="S18" s="17" t="str">
        <f t="shared" si="1"/>
        <v/>
      </c>
      <c r="T18" s="19"/>
      <c r="U18" s="19"/>
    </row>
    <row r="19" spans="1:21">
      <c r="A19" s="19"/>
      <c r="B19" s="19"/>
      <c r="C19" s="19"/>
      <c r="D19" s="19"/>
      <c r="E19" s="3">
        <v>14</v>
      </c>
      <c r="F19" s="25"/>
      <c r="G19" s="25"/>
      <c r="H19" s="25"/>
      <c r="I19" s="25"/>
      <c r="J19" s="24"/>
      <c r="K19" s="25"/>
      <c r="L19" s="17">
        <f t="shared" si="0"/>
        <v>0</v>
      </c>
      <c r="M19" s="25"/>
      <c r="N19" s="25"/>
      <c r="O19" s="24"/>
      <c r="P19" s="23" t="str">
        <f>IFERROR(VLOOKUP(O19,Sheet1!$A$1:$B$3,2,FALSE),"")</f>
        <v/>
      </c>
      <c r="Q19" s="25"/>
      <c r="R19" s="25"/>
      <c r="S19" s="17" t="str">
        <f t="shared" si="1"/>
        <v/>
      </c>
      <c r="T19" s="19"/>
      <c r="U19" s="19"/>
    </row>
    <row r="20" spans="1:21">
      <c r="A20" s="19"/>
      <c r="B20" s="19"/>
      <c r="C20" s="19"/>
      <c r="D20" s="19"/>
      <c r="E20" s="3">
        <v>15</v>
      </c>
      <c r="F20" s="24"/>
      <c r="G20" s="24"/>
      <c r="H20" s="24"/>
      <c r="I20" s="24"/>
      <c r="J20" s="24"/>
      <c r="K20" s="24"/>
      <c r="L20" s="17">
        <f t="shared" si="0"/>
        <v>0</v>
      </c>
      <c r="M20" s="25"/>
      <c r="N20" s="25"/>
      <c r="O20" s="24"/>
      <c r="P20" s="23" t="str">
        <f>IFERROR(VLOOKUP(O20,Sheet1!$A$1:$B$3,2,FALSE),"")</f>
        <v/>
      </c>
      <c r="Q20" s="25"/>
      <c r="R20" s="25"/>
      <c r="S20" s="17" t="str">
        <f t="shared" si="1"/>
        <v/>
      </c>
      <c r="T20" s="19"/>
      <c r="U20" s="19"/>
    </row>
    <row r="21" spans="1:21">
      <c r="A21" s="19"/>
      <c r="B21" s="19"/>
      <c r="C21" s="19"/>
      <c r="D21" s="19"/>
      <c r="E21" s="3">
        <v>16</v>
      </c>
      <c r="F21" s="24"/>
      <c r="G21" s="24"/>
      <c r="H21" s="24"/>
      <c r="I21" s="24"/>
      <c r="J21" s="24"/>
      <c r="K21" s="24"/>
      <c r="L21" s="17">
        <f t="shared" si="0"/>
        <v>0</v>
      </c>
      <c r="M21" s="24"/>
      <c r="N21" s="24"/>
      <c r="O21" s="24"/>
      <c r="P21" s="23" t="str">
        <f>IFERROR(VLOOKUP(O21,Sheet1!$A$1:$B$3,2,FALSE),"")</f>
        <v/>
      </c>
      <c r="Q21" s="24"/>
      <c r="R21" s="24"/>
      <c r="S21" s="17" t="str">
        <f t="shared" si="1"/>
        <v/>
      </c>
      <c r="T21" s="19"/>
      <c r="U21" s="19"/>
    </row>
    <row r="22" spans="1:21">
      <c r="A22" s="19"/>
      <c r="B22" s="19"/>
      <c r="C22" s="19"/>
      <c r="D22" s="19"/>
      <c r="E22" s="3">
        <v>17</v>
      </c>
      <c r="F22" s="25"/>
      <c r="G22" s="25"/>
      <c r="H22" s="25"/>
      <c r="I22" s="25"/>
      <c r="J22" s="24"/>
      <c r="K22" s="25"/>
      <c r="L22" s="17">
        <f t="shared" si="0"/>
        <v>0</v>
      </c>
      <c r="M22" s="25"/>
      <c r="N22" s="25"/>
      <c r="O22" s="24"/>
      <c r="P22" s="23" t="str">
        <f>IFERROR(VLOOKUP(O22,Sheet1!$A$1:$B$3,2,FALSE),"")</f>
        <v/>
      </c>
      <c r="Q22" s="25"/>
      <c r="R22" s="25"/>
      <c r="S22" s="17" t="str">
        <f t="shared" si="1"/>
        <v/>
      </c>
      <c r="T22" s="19"/>
      <c r="U22" s="19"/>
    </row>
    <row r="23" spans="1:21">
      <c r="A23" s="19"/>
      <c r="B23" s="19"/>
      <c r="C23" s="19"/>
      <c r="D23" s="19"/>
      <c r="E23" s="3">
        <v>18</v>
      </c>
      <c r="F23" s="25"/>
      <c r="G23" s="25"/>
      <c r="H23" s="25"/>
      <c r="I23" s="25"/>
      <c r="J23" s="24"/>
      <c r="K23" s="25"/>
      <c r="L23" s="17">
        <f t="shared" si="0"/>
        <v>0</v>
      </c>
      <c r="M23" s="25"/>
      <c r="N23" s="25"/>
      <c r="O23" s="24"/>
      <c r="P23" s="23" t="str">
        <f>IFERROR(VLOOKUP(O23,Sheet1!$A$1:$B$3,2,FALSE),"")</f>
        <v/>
      </c>
      <c r="Q23" s="25"/>
      <c r="R23" s="25"/>
      <c r="S23" s="17" t="str">
        <f t="shared" si="1"/>
        <v/>
      </c>
      <c r="T23" s="19"/>
      <c r="U23" s="19"/>
    </row>
    <row r="24" spans="1:21">
      <c r="A24" s="19"/>
      <c r="B24" s="19"/>
      <c r="C24" s="19"/>
      <c r="D24" s="19"/>
      <c r="E24" s="3">
        <v>19</v>
      </c>
      <c r="F24" s="25"/>
      <c r="G24" s="25"/>
      <c r="H24" s="25"/>
      <c r="I24" s="25"/>
      <c r="J24" s="24"/>
      <c r="K24" s="25"/>
      <c r="L24" s="17">
        <f t="shared" si="0"/>
        <v>0</v>
      </c>
      <c r="M24" s="25"/>
      <c r="N24" s="25"/>
      <c r="O24" s="24"/>
      <c r="P24" s="23" t="str">
        <f>IFERROR(VLOOKUP(O24,Sheet1!$A$1:$B$3,2,FALSE),"")</f>
        <v/>
      </c>
      <c r="Q24" s="25"/>
      <c r="R24" s="25"/>
      <c r="S24" s="17" t="str">
        <f t="shared" si="1"/>
        <v/>
      </c>
      <c r="T24" s="19"/>
      <c r="U24" s="19"/>
    </row>
    <row r="25" spans="1:21">
      <c r="A25" s="19"/>
      <c r="B25" s="19"/>
      <c r="C25" s="19"/>
      <c r="D25" s="19"/>
      <c r="E25" s="3">
        <v>20</v>
      </c>
      <c r="F25" s="25"/>
      <c r="G25" s="25"/>
      <c r="H25" s="25"/>
      <c r="I25" s="25"/>
      <c r="J25" s="24"/>
      <c r="K25" s="25"/>
      <c r="L25" s="17">
        <f t="shared" si="0"/>
        <v>0</v>
      </c>
      <c r="M25" s="25"/>
      <c r="N25" s="25"/>
      <c r="O25" s="24"/>
      <c r="P25" s="23" t="str">
        <f>IFERROR(VLOOKUP(O25,Sheet1!$A$1:$B$3,2,FALSE),"")</f>
        <v/>
      </c>
      <c r="Q25" s="25"/>
      <c r="R25" s="25"/>
      <c r="S25" s="17" t="str">
        <f t="shared" si="1"/>
        <v/>
      </c>
      <c r="T25" s="19"/>
      <c r="U25" s="19"/>
    </row>
    <row r="26" spans="1:21">
      <c r="E26" s="64"/>
      <c r="F26" s="65"/>
      <c r="G26" s="65"/>
      <c r="H26" s="65"/>
      <c r="I26" s="65"/>
      <c r="J26" s="65"/>
      <c r="K26" s="65"/>
      <c r="L26" s="66"/>
      <c r="M26" s="65"/>
      <c r="N26" s="65"/>
      <c r="O26" s="65"/>
      <c r="P26" s="64"/>
      <c r="Q26" s="65"/>
      <c r="R26" s="65"/>
      <c r="S26" s="66"/>
      <c r="T26" s="19"/>
      <c r="U26" s="19"/>
    </row>
    <row r="27" spans="1:21" ht="19.5" thickBo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19"/>
      <c r="U27" s="19"/>
    </row>
    <row r="28" spans="1:21" ht="19.5" thickBot="1">
      <c r="A28" s="19"/>
      <c r="B28" s="19"/>
      <c r="C28" s="19"/>
      <c r="D28" s="19"/>
      <c r="E28" s="19"/>
      <c r="F28" s="19"/>
      <c r="G28" s="19"/>
      <c r="H28" s="57" t="s">
        <v>18</v>
      </c>
      <c r="I28" s="58"/>
      <c r="J28" s="58"/>
      <c r="K28" s="47">
        <f>SUM(L6:L25)</f>
        <v>0</v>
      </c>
      <c r="L28" s="48"/>
      <c r="M28" s="32"/>
      <c r="N28" s="18">
        <v>4.1599999999999997E-4</v>
      </c>
      <c r="O28" s="68" t="s">
        <v>31</v>
      </c>
      <c r="P28" s="69"/>
      <c r="Q28" s="19"/>
      <c r="R28" s="19"/>
      <c r="S28" s="19"/>
      <c r="T28" s="19"/>
      <c r="U28" s="19"/>
    </row>
    <row r="29" spans="1:21" ht="19.5" thickBot="1">
      <c r="A29" s="19"/>
      <c r="B29" s="19"/>
      <c r="C29" s="19"/>
      <c r="D29" s="19"/>
      <c r="E29" s="19"/>
      <c r="F29" s="19"/>
      <c r="G29" s="19"/>
      <c r="H29" s="38" t="s">
        <v>27</v>
      </c>
      <c r="I29" s="39"/>
      <c r="J29" s="39"/>
      <c r="K29" s="49">
        <f>ROUND(K28*N28,3)</f>
        <v>0</v>
      </c>
      <c r="L29" s="50"/>
      <c r="M29" s="33"/>
      <c r="N29" s="19"/>
      <c r="O29" s="19"/>
      <c r="P29" s="19"/>
      <c r="Q29" s="19"/>
      <c r="R29" s="19"/>
      <c r="S29" s="19"/>
      <c r="T29" s="19"/>
      <c r="U29" s="19"/>
    </row>
    <row r="30" spans="1:21" ht="19.5" thickBot="1">
      <c r="A30" s="19"/>
      <c r="B30" s="19"/>
      <c r="C30" s="19"/>
      <c r="D30" s="19"/>
      <c r="E30" s="19"/>
      <c r="F30" s="19"/>
      <c r="G30" s="19"/>
      <c r="H30" s="40" t="s">
        <v>19</v>
      </c>
      <c r="I30" s="41"/>
      <c r="J30" s="41"/>
      <c r="K30" s="47">
        <f>SUM(S6:S25)</f>
        <v>0</v>
      </c>
      <c r="L30" s="48"/>
      <c r="M30" s="67"/>
      <c r="N30" s="18">
        <v>0.95</v>
      </c>
      <c r="O30" s="19" t="s">
        <v>32</v>
      </c>
      <c r="P30" s="19"/>
      <c r="Q30" s="19"/>
      <c r="R30" s="19"/>
      <c r="S30" s="19"/>
      <c r="T30" s="19"/>
      <c r="U30" s="19"/>
    </row>
    <row r="31" spans="1:21" ht="19.5" thickBot="1">
      <c r="A31" s="19"/>
      <c r="B31" s="19"/>
      <c r="C31" s="19"/>
      <c r="D31" s="19"/>
      <c r="E31" s="19"/>
      <c r="F31" s="19"/>
      <c r="G31" s="19"/>
      <c r="H31" s="42" t="s">
        <v>28</v>
      </c>
      <c r="I31" s="43"/>
      <c r="J31" s="43"/>
      <c r="K31" s="51">
        <f>ROUND(K30*N28,3)</f>
        <v>0</v>
      </c>
      <c r="L31" s="52"/>
      <c r="M31" s="67"/>
      <c r="N31" s="18">
        <v>0.9</v>
      </c>
      <c r="O31" s="19" t="s">
        <v>33</v>
      </c>
      <c r="P31" s="19"/>
      <c r="Q31" s="19"/>
      <c r="R31" s="19"/>
      <c r="S31" s="19"/>
      <c r="T31" s="19"/>
      <c r="U31" s="19"/>
    </row>
    <row r="32" spans="1:21" ht="21.75" thickTop="1" thickBot="1">
      <c r="A32" s="19"/>
      <c r="B32" s="19"/>
      <c r="C32" s="19"/>
      <c r="D32" s="19"/>
      <c r="E32" s="19"/>
      <c r="F32" s="19"/>
      <c r="G32" s="19"/>
      <c r="H32" s="34" t="s">
        <v>26</v>
      </c>
      <c r="I32" s="35"/>
      <c r="J32" s="35"/>
      <c r="K32" s="44">
        <f>(K29-K31)</f>
        <v>0</v>
      </c>
      <c r="L32" s="45"/>
      <c r="M32" s="67"/>
      <c r="N32" s="18">
        <v>0.95</v>
      </c>
      <c r="O32" s="19" t="s">
        <v>34</v>
      </c>
      <c r="P32" s="19"/>
      <c r="Q32" s="19"/>
      <c r="R32" s="19"/>
      <c r="S32" s="19"/>
      <c r="T32" s="19"/>
      <c r="U32" s="19"/>
    </row>
    <row r="33" spans="1:21" ht="20.25" thickTop="1" thickBot="1">
      <c r="A33" s="19"/>
      <c r="B33" s="19"/>
      <c r="C33" s="19"/>
      <c r="D33" s="19"/>
      <c r="E33" s="19"/>
      <c r="F33" s="19"/>
      <c r="G33" s="19"/>
      <c r="H33" s="34" t="s">
        <v>30</v>
      </c>
      <c r="I33" s="35"/>
      <c r="J33" s="35"/>
      <c r="K33" s="36">
        <f>ROUND(K32*15,3)</f>
        <v>0</v>
      </c>
      <c r="L33" s="37"/>
      <c r="M33" s="19"/>
      <c r="N33" s="19"/>
      <c r="O33" s="19"/>
      <c r="P33" s="19"/>
      <c r="Q33" s="19"/>
      <c r="R33" s="19"/>
      <c r="S33" s="19"/>
      <c r="T33" s="19"/>
      <c r="U33" s="19"/>
    </row>
    <row r="34" spans="1:2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</sheetData>
  <sheetProtection algorithmName="SHA-512" hashValue="ySTVlOQeUsto98AYl9IJ2GaLjAYTAoAYf/sPbBL4Xk7iNns21RrI6qlXxkn7VUoTQf5x73vBCpzplmo9r8suVg==" saltValue="13gBOYJEcDGJrsFe2WtBYw==" spinCount="100000" sheet="1" formatCells="0" formatColumns="0" formatRows="0"/>
  <mergeCells count="18">
    <mergeCell ref="A1:S1"/>
    <mergeCell ref="K28:L28"/>
    <mergeCell ref="K29:L29"/>
    <mergeCell ref="K30:L30"/>
    <mergeCell ref="K31:L31"/>
    <mergeCell ref="H3:L3"/>
    <mergeCell ref="M3:S3"/>
    <mergeCell ref="H28:J28"/>
    <mergeCell ref="B2:C2"/>
    <mergeCell ref="E3:E4"/>
    <mergeCell ref="F3:F4"/>
    <mergeCell ref="H33:J33"/>
    <mergeCell ref="K33:L33"/>
    <mergeCell ref="H29:J29"/>
    <mergeCell ref="H30:J30"/>
    <mergeCell ref="H31:J31"/>
    <mergeCell ref="H32:J32"/>
    <mergeCell ref="K32:L32"/>
  </mergeCells>
  <phoneticPr fontId="2"/>
  <pageMargins left="0.25" right="0.25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8132EC-B9FD-4B0A-B4ED-025B7BDF06F5}">
          <x14:formula1>
            <xm:f>Sheet1!$A$1:$A$3</xm:f>
          </x14:formula1>
          <xm:sqref>O5:O26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72E0-19F9-4B5D-A337-0977FC16D170}">
  <dimension ref="A1:B3"/>
  <sheetViews>
    <sheetView workbookViewId="0">
      <selection sqref="A1:B3"/>
    </sheetView>
  </sheetViews>
  <sheetFormatPr defaultRowHeight="18.75"/>
  <cols>
    <col min="1" max="1" width="17.25" bestFit="1" customWidth="1"/>
  </cols>
  <sheetData>
    <row r="1" spans="1:2">
      <c r="A1" s="22" t="s">
        <v>23</v>
      </c>
      <c r="B1" s="21">
        <v>0.95</v>
      </c>
    </row>
    <row r="2" spans="1:2">
      <c r="A2" s="22" t="s">
        <v>24</v>
      </c>
      <c r="B2" s="21">
        <v>0.9</v>
      </c>
    </row>
    <row r="3" spans="1:2">
      <c r="A3" s="22" t="s">
        <v>25</v>
      </c>
      <c r="B3" s="21">
        <v>0.95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tanch309</dc:creator>
  <cp:lastModifiedBy>坪本 大地</cp:lastModifiedBy>
  <cp:lastPrinted>2023-04-13T02:45:58Z</cp:lastPrinted>
  <dcterms:created xsi:type="dcterms:W3CDTF">2015-06-05T18:19:34Z</dcterms:created>
  <dcterms:modified xsi:type="dcterms:W3CDTF">2026-05-29T04:19:03Z</dcterms:modified>
</cp:coreProperties>
</file>