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kiqbe309\Desktop\最終\"/>
    </mc:Choice>
  </mc:AlternateContent>
  <xr:revisionPtr revIDLastSave="0" documentId="13_ncr:1_{F3FE1B57-2D31-4DEF-AEAC-7F67F84FEF99}" xr6:coauthVersionLast="47" xr6:coauthVersionMax="47" xr10:uidLastSave="{00000000-0000-0000-0000-000000000000}"/>
  <bookViews>
    <workbookView xWindow="20370" yWindow="-4665" windowWidth="29040" windowHeight="16440" xr2:uid="{00000000-000D-0000-FFFF-FFFF00000000}"/>
  </bookViews>
  <sheets>
    <sheet name="LED" sheetId="6" r:id="rId1"/>
    <sheet name="Sheet1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5" i="6" l="1"/>
  <c r="S25" i="6" s="1"/>
  <c r="L25" i="6"/>
  <c r="P24" i="6"/>
  <c r="S24" i="6" s="1"/>
  <c r="L24" i="6"/>
  <c r="P23" i="6"/>
  <c r="S23" i="6" s="1"/>
  <c r="L23" i="6"/>
  <c r="P22" i="6"/>
  <c r="S22" i="6" s="1"/>
  <c r="L22" i="6"/>
  <c r="P21" i="6"/>
  <c r="S21" i="6" s="1"/>
  <c r="L21" i="6"/>
  <c r="P20" i="6"/>
  <c r="S20" i="6" s="1"/>
  <c r="L20" i="6"/>
  <c r="P6" i="6" l="1"/>
  <c r="S6" i="6" s="1"/>
  <c r="P7" i="6"/>
  <c r="S7" i="6" s="1"/>
  <c r="P8" i="6"/>
  <c r="S8" i="6" s="1"/>
  <c r="P9" i="6"/>
  <c r="S9" i="6" s="1"/>
  <c r="P10" i="6"/>
  <c r="S10" i="6" s="1"/>
  <c r="P11" i="6"/>
  <c r="S11" i="6" s="1"/>
  <c r="P12" i="6"/>
  <c r="S12" i="6" s="1"/>
  <c r="P13" i="6"/>
  <c r="S13" i="6" s="1"/>
  <c r="P14" i="6"/>
  <c r="S14" i="6" s="1"/>
  <c r="P15" i="6"/>
  <c r="S15" i="6" s="1"/>
  <c r="P16" i="6"/>
  <c r="S16" i="6" s="1"/>
  <c r="P17" i="6"/>
  <c r="S17" i="6" s="1"/>
  <c r="P18" i="6"/>
  <c r="S18" i="6" s="1"/>
  <c r="P19" i="6"/>
  <c r="S19" i="6" s="1"/>
  <c r="P5" i="6"/>
  <c r="S5" i="6" s="1"/>
  <c r="L6" i="6"/>
  <c r="K29" i="6" l="1"/>
  <c r="K30" i="6" s="1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5" i="6"/>
  <c r="K27" i="6" l="1"/>
  <c r="K28" i="6"/>
  <c r="K31" i="6" s="1"/>
</calcChain>
</file>

<file path=xl/sharedStrings.xml><?xml version="1.0" encoding="utf-8"?>
<sst xmlns="http://schemas.openxmlformats.org/spreadsheetml/2006/main" count="39" uniqueCount="33">
  <si>
    <t>NO.</t>
    <phoneticPr fontId="3"/>
  </si>
  <si>
    <t>月</t>
    <rPh sb="0" eb="1">
      <t>ツキ</t>
    </rPh>
    <phoneticPr fontId="2"/>
  </si>
  <si>
    <t>日数</t>
    <rPh sb="0" eb="2">
      <t>ニッスウ</t>
    </rPh>
    <phoneticPr fontId="2"/>
  </si>
  <si>
    <t>営業日数</t>
    <rPh sb="0" eb="3">
      <t>エイギョウビ</t>
    </rPh>
    <rPh sb="3" eb="4">
      <t>スウ</t>
    </rPh>
    <phoneticPr fontId="2"/>
  </si>
  <si>
    <t>室　名</t>
    <rPh sb="0" eb="1">
      <t>シツ</t>
    </rPh>
    <rPh sb="2" eb="3">
      <t>メイ</t>
    </rPh>
    <phoneticPr fontId="3"/>
  </si>
  <si>
    <t>(h/１日）</t>
  </si>
  <si>
    <t>照明点灯時間</t>
    <rPh sb="0" eb="2">
      <t>ショウメイ</t>
    </rPh>
    <rPh sb="2" eb="4">
      <t>テントウ</t>
    </rPh>
    <rPh sb="4" eb="6">
      <t>ジカン</t>
    </rPh>
    <phoneticPr fontId="2"/>
  </si>
  <si>
    <t>照明器具型番</t>
  </si>
  <si>
    <t>照明器具メーカー</t>
    <rPh sb="0" eb="2">
      <t>ショウメイ</t>
    </rPh>
    <rPh sb="2" eb="4">
      <t>キグ</t>
    </rPh>
    <phoneticPr fontId="2"/>
  </si>
  <si>
    <t>器具台数</t>
    <rPh sb="0" eb="2">
      <t>キグ</t>
    </rPh>
    <rPh sb="2" eb="4">
      <t>ダイスウ</t>
    </rPh>
    <phoneticPr fontId="2"/>
  </si>
  <si>
    <t>照明器具（既設品）</t>
    <rPh sb="0" eb="2">
      <t>ショウメイ</t>
    </rPh>
    <rPh sb="2" eb="4">
      <t>キグ</t>
    </rPh>
    <rPh sb="5" eb="7">
      <t>キセツ</t>
    </rPh>
    <rPh sb="7" eb="8">
      <t>ヒン</t>
    </rPh>
    <phoneticPr fontId="3"/>
  </si>
  <si>
    <t>事務所１</t>
    <rPh sb="0" eb="2">
      <t>ジム</t>
    </rPh>
    <rPh sb="2" eb="3">
      <t>ショ</t>
    </rPh>
    <phoneticPr fontId="2"/>
  </si>
  <si>
    <t>照明器具更新に係るＣＯ２削減計算書</t>
    <rPh sb="0" eb="2">
      <t>ショウメイ</t>
    </rPh>
    <rPh sb="2" eb="4">
      <t>キグ</t>
    </rPh>
    <phoneticPr fontId="2"/>
  </si>
  <si>
    <t>センサー付きＬＥＤ照明器具（新設）</t>
    <rPh sb="4" eb="5">
      <t>ツ</t>
    </rPh>
    <rPh sb="9" eb="11">
      <t>ショウメイ</t>
    </rPh>
    <rPh sb="11" eb="13">
      <t>キグ</t>
    </rPh>
    <rPh sb="14" eb="16">
      <t>シンセツ</t>
    </rPh>
    <phoneticPr fontId="3"/>
  </si>
  <si>
    <t>黄色のセルに数値を入力してください。</t>
    <rPh sb="0" eb="2">
      <t>キイロ</t>
    </rPh>
    <rPh sb="6" eb="8">
      <t>スウチ</t>
    </rPh>
    <rPh sb="9" eb="11">
      <t>ニュウリョク</t>
    </rPh>
    <phoneticPr fontId="2"/>
  </si>
  <si>
    <t>ＬＥＤ-1234</t>
    <phoneticPr fontId="2"/>
  </si>
  <si>
    <t>◇◇電機</t>
    <rPh sb="2" eb="4">
      <t>デンキ</t>
    </rPh>
    <phoneticPr fontId="2"/>
  </si>
  <si>
    <t>〇〇電気</t>
    <rPh sb="2" eb="4">
      <t>デンキ</t>
    </rPh>
    <phoneticPr fontId="2"/>
  </si>
  <si>
    <t>ＡＡ-12348-ＢＣ</t>
    <phoneticPr fontId="2"/>
  </si>
  <si>
    <t>年間消費電力(kWh)</t>
    <rPh sb="0" eb="2">
      <t>ネンカン</t>
    </rPh>
    <rPh sb="2" eb="4">
      <t>ショウヒ</t>
    </rPh>
    <rPh sb="4" eb="6">
      <t>デンリョク</t>
    </rPh>
    <phoneticPr fontId="2"/>
  </si>
  <si>
    <t>既設年間消費電力量（kWh/y）</t>
    <rPh sb="0" eb="2">
      <t>キセツ</t>
    </rPh>
    <rPh sb="2" eb="8">
      <t>ネンカンショウヒデンリョク</t>
    </rPh>
    <rPh sb="8" eb="9">
      <t>リョウ</t>
    </rPh>
    <phoneticPr fontId="2"/>
  </si>
  <si>
    <t>新設年間消費電力量（kWｈ/y）</t>
    <rPh sb="0" eb="2">
      <t>シンセツ</t>
    </rPh>
    <rPh sb="2" eb="8">
      <t>ネンカンショウヒデンリョク</t>
    </rPh>
    <rPh sb="8" eb="9">
      <t>リョウ</t>
    </rPh>
    <phoneticPr fontId="2"/>
  </si>
  <si>
    <t>消費電力(W)</t>
    <phoneticPr fontId="2"/>
  </si>
  <si>
    <t>調光制御内容</t>
    <rPh sb="0" eb="2">
      <t>チョウコウ</t>
    </rPh>
    <rPh sb="2" eb="4">
      <t>セイギョ</t>
    </rPh>
    <rPh sb="4" eb="6">
      <t>ナイヨウ</t>
    </rPh>
    <phoneticPr fontId="2"/>
  </si>
  <si>
    <t>係数</t>
    <rPh sb="0" eb="2">
      <t>ケイスウ</t>
    </rPh>
    <phoneticPr fontId="2"/>
  </si>
  <si>
    <t>スケジュール制御</t>
    <rPh sb="5" eb="7">
      <t>セイギョ</t>
    </rPh>
    <phoneticPr fontId="2"/>
  </si>
  <si>
    <t>明るさ検知制御</t>
    <rPh sb="2" eb="4">
      <t>ケンチ</t>
    </rPh>
    <rPh sb="4" eb="6">
      <t>セイギョ</t>
    </rPh>
    <phoneticPr fontId="2"/>
  </si>
  <si>
    <t>在室検知制御</t>
    <rPh sb="0" eb="1">
      <t>ザイシツ</t>
    </rPh>
    <rPh sb="1" eb="3">
      <t>ケンチ</t>
    </rPh>
    <rPh sb="3" eb="5">
      <t>セイギョ</t>
    </rPh>
    <phoneticPr fontId="2"/>
  </si>
  <si>
    <t>年間ＣＯ２削減量（t/ｙ）</t>
    <rPh sb="0" eb="2">
      <t>ネンカン</t>
    </rPh>
    <rPh sb="5" eb="7">
      <t>サクゲン</t>
    </rPh>
    <rPh sb="7" eb="8">
      <t>リョウ</t>
    </rPh>
    <phoneticPr fontId="2"/>
  </si>
  <si>
    <t>CO2係数t/kw</t>
    <rPh sb="3" eb="5">
      <t>ケイスウ</t>
    </rPh>
    <phoneticPr fontId="3"/>
  </si>
  <si>
    <t>既設年間ＣＯ２排出量（t/y）</t>
    <rPh sb="0" eb="2">
      <t>キセツ</t>
    </rPh>
    <rPh sb="2" eb="4">
      <t>ネンカン</t>
    </rPh>
    <rPh sb="7" eb="9">
      <t>ハイシュツ</t>
    </rPh>
    <rPh sb="9" eb="10">
      <t>リョウ</t>
    </rPh>
    <phoneticPr fontId="2"/>
  </si>
  <si>
    <t>新設年間ＣＯ２排出量（t/y）</t>
    <rPh sb="0" eb="2">
      <t>シンセツ</t>
    </rPh>
    <rPh sb="2" eb="4">
      <t>ネンカン</t>
    </rPh>
    <rPh sb="7" eb="9">
      <t>ハイシュツ</t>
    </rPh>
    <rPh sb="9" eb="10">
      <t>リョウ</t>
    </rPh>
    <phoneticPr fontId="2"/>
  </si>
  <si>
    <t>例</t>
    <rPh sb="0" eb="1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</si>
</sst>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0.0"/>
    <numFmt numFmtId="178" formatCode="0.000_ "/>
    <numFmt numFmtId="179" formatCode="0.0000"/>
  </numFmts>
  <fonts count="13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UD デジタル 教科書体 NK-R"/>
      <family val="1"/>
      <charset val="128"/>
    </font>
    <font>
      <b/>
      <sz val="14"/>
      <color theme="1"/>
      <name val="UD デジタル 教科書体 NK-R"/>
      <family val="1"/>
      <charset val="128"/>
    </font>
    <font>
      <b/>
      <sz val="16"/>
      <color theme="1"/>
      <name val="UD デジタル 教科書体 NK-R"/>
      <family val="1"/>
      <charset val="128"/>
    </font>
    <font>
      <b/>
      <sz val="20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b/>
      <sz val="18"/>
      <color theme="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66">
    <xf numFmtId="0" fontId="0" fillId="0" borderId="0" xfId="0"/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shrinkToFit="1"/>
    </xf>
    <xf numFmtId="38" fontId="5" fillId="2" borderId="10" xfId="1" applyFont="1" applyFill="1" applyBorder="1" applyAlignment="1">
      <alignment horizontal="center" vertical="center" wrapText="1" shrinkToFit="1"/>
    </xf>
    <xf numFmtId="38" fontId="5" fillId="2" borderId="10" xfId="1" applyFont="1" applyFill="1" applyBorder="1" applyAlignment="1">
      <alignment horizontal="center" vertical="center" shrinkToFit="1"/>
    </xf>
    <xf numFmtId="0" fontId="5" fillId="6" borderId="10" xfId="0" applyFont="1" applyFill="1" applyBorder="1" applyAlignment="1">
      <alignment horizontal="center" vertical="center" shrinkToFit="1"/>
    </xf>
    <xf numFmtId="38" fontId="5" fillId="6" borderId="10" xfId="1" applyFont="1" applyFill="1" applyBorder="1" applyAlignment="1">
      <alignment horizontal="center" vertical="center" wrapText="1" shrinkToFit="1"/>
    </xf>
    <xf numFmtId="38" fontId="5" fillId="6" borderId="10" xfId="1" applyFont="1" applyFill="1" applyBorder="1" applyAlignment="1">
      <alignment horizontal="center" vertical="center" shrinkToFit="1"/>
    </xf>
    <xf numFmtId="176" fontId="5" fillId="6" borderId="10" xfId="1" applyNumberFormat="1" applyFont="1" applyFill="1" applyBorder="1" applyAlignment="1">
      <alignment horizontal="center" vertical="center" shrinkToFit="1"/>
    </xf>
    <xf numFmtId="176" fontId="5" fillId="4" borderId="8" xfId="0" applyNumberFormat="1" applyFont="1" applyFill="1" applyBorder="1" applyAlignment="1">
      <alignment horizontal="center" vertical="center" shrinkToFit="1"/>
    </xf>
    <xf numFmtId="0" fontId="10" fillId="4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7" borderId="0" xfId="0" applyFill="1"/>
    <xf numFmtId="0" fontId="11" fillId="7" borderId="0" xfId="0" applyFont="1" applyFill="1" applyAlignment="1">
      <alignment horizontal="left" vertical="center"/>
    </xf>
    <xf numFmtId="0" fontId="12" fillId="7" borderId="0" xfId="0" applyFont="1" applyFill="1"/>
    <xf numFmtId="0" fontId="9" fillId="7" borderId="0" xfId="0" applyFont="1" applyFill="1" applyBorder="1" applyAlignment="1">
      <alignment horizontal="center" vertical="center"/>
    </xf>
    <xf numFmtId="0" fontId="0" fillId="0" borderId="0" xfId="0" applyFill="1"/>
    <xf numFmtId="0" fontId="10" fillId="4" borderId="0" xfId="0" applyFont="1" applyFill="1" applyBorder="1" applyAlignment="1">
      <alignment horizontal="center" vertical="center"/>
    </xf>
    <xf numFmtId="2" fontId="0" fillId="0" borderId="0" xfId="0" applyNumberFormat="1"/>
    <xf numFmtId="0" fontId="0" fillId="0" borderId="0" xfId="0" quotePrefix="1"/>
    <xf numFmtId="0" fontId="5" fillId="4" borderId="8" xfId="0" applyFont="1" applyFill="1" applyBorder="1" applyAlignment="1">
      <alignment horizontal="center" vertical="center" shrinkToFit="1"/>
    </xf>
    <xf numFmtId="176" fontId="5" fillId="4" borderId="2" xfId="0" applyNumberFormat="1" applyFont="1" applyFill="1" applyBorder="1" applyAlignment="1">
      <alignment horizontal="center" vertical="center" shrinkToFit="1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 shrinkToFit="1"/>
      <protection locked="0"/>
    </xf>
    <xf numFmtId="0" fontId="5" fillId="3" borderId="2" xfId="0" applyFont="1" applyFill="1" applyBorder="1" applyAlignment="1" applyProtection="1">
      <alignment horizontal="center" vertical="center" shrinkToFit="1"/>
      <protection locked="0"/>
    </xf>
    <xf numFmtId="0" fontId="5" fillId="4" borderId="8" xfId="0" applyFont="1" applyFill="1" applyBorder="1" applyAlignment="1" applyProtection="1">
      <alignment horizontal="center" vertical="center" shrinkToFit="1"/>
      <protection locked="0"/>
    </xf>
    <xf numFmtId="0" fontId="5" fillId="4" borderId="9" xfId="0" applyFont="1" applyFill="1" applyBorder="1" applyAlignment="1">
      <alignment horizontal="center" vertical="center" shrinkToFit="1"/>
    </xf>
    <xf numFmtId="0" fontId="5" fillId="6" borderId="18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8" fillId="7" borderId="0" xfId="0" applyFont="1" applyFill="1" applyAlignment="1">
      <alignment horizontal="center" vertical="center"/>
    </xf>
    <xf numFmtId="177" fontId="5" fillId="4" borderId="25" xfId="0" applyNumberFormat="1" applyFont="1" applyFill="1" applyBorder="1" applyAlignment="1">
      <alignment horizontal="center"/>
    </xf>
    <xf numFmtId="177" fontId="5" fillId="4" borderId="26" xfId="0" applyNumberFormat="1" applyFont="1" applyFill="1" applyBorder="1" applyAlignment="1">
      <alignment horizontal="center"/>
    </xf>
    <xf numFmtId="179" fontId="5" fillId="4" borderId="4" xfId="0" applyNumberFormat="1" applyFont="1" applyFill="1" applyBorder="1" applyAlignment="1">
      <alignment horizontal="center"/>
    </xf>
    <xf numFmtId="179" fontId="5" fillId="4" borderId="5" xfId="0" applyNumberFormat="1" applyFont="1" applyFill="1" applyBorder="1" applyAlignment="1">
      <alignment horizontal="center"/>
    </xf>
    <xf numFmtId="179" fontId="5" fillId="4" borderId="27" xfId="0" applyNumberFormat="1" applyFont="1" applyFill="1" applyBorder="1" applyAlignment="1">
      <alignment horizontal="center"/>
    </xf>
    <xf numFmtId="179" fontId="5" fillId="4" borderId="28" xfId="0" applyNumberFormat="1" applyFont="1" applyFill="1" applyBorder="1" applyAlignment="1">
      <alignment horizontal="center"/>
    </xf>
    <xf numFmtId="178" fontId="6" fillId="0" borderId="29" xfId="0" applyNumberFormat="1" applyFont="1" applyFill="1" applyBorder="1" applyAlignment="1">
      <alignment horizontal="center"/>
    </xf>
    <xf numFmtId="178" fontId="6" fillId="0" borderId="30" xfId="0" applyNumberFormat="1" applyFont="1" applyFill="1" applyBorder="1" applyAlignment="1">
      <alignment horizontal="center"/>
    </xf>
    <xf numFmtId="38" fontId="5" fillId="6" borderId="19" xfId="1" applyFont="1" applyFill="1" applyBorder="1" applyAlignment="1">
      <alignment horizontal="center" vertical="center" wrapText="1" shrinkToFit="1"/>
    </xf>
    <xf numFmtId="38" fontId="5" fillId="2" borderId="14" xfId="1" applyFont="1" applyFill="1" applyBorder="1" applyAlignment="1">
      <alignment horizontal="center" vertical="center" wrapText="1" shrinkToFit="1"/>
    </xf>
    <xf numFmtId="38" fontId="5" fillId="2" borderId="19" xfId="1" applyFont="1" applyFill="1" applyBorder="1" applyAlignment="1">
      <alignment horizontal="center" vertical="center" wrapText="1" shrinkToFit="1"/>
    </xf>
    <xf numFmtId="38" fontId="5" fillId="2" borderId="20" xfId="1" applyFont="1" applyFill="1" applyBorder="1" applyAlignment="1">
      <alignment horizontal="center" vertical="center" wrapText="1" shrinkToFit="1"/>
    </xf>
    <xf numFmtId="0" fontId="5" fillId="6" borderId="13" xfId="0" applyFont="1" applyFill="1" applyBorder="1" applyAlignment="1">
      <alignment horizontal="center"/>
    </xf>
    <xf numFmtId="0" fontId="5" fillId="6" borderId="23" xfId="0" applyFont="1" applyFill="1" applyBorder="1" applyAlignment="1">
      <alignment horizontal="center"/>
    </xf>
    <xf numFmtId="0" fontId="7" fillId="7" borderId="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2" xfId="2" xr:uid="{57575449-66B5-4A0A-B557-C2E2F09199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D4AE0-68A3-40C7-81F4-B267FD31725E}">
  <sheetPr>
    <pageSetUpPr fitToPage="1"/>
  </sheetPr>
  <dimension ref="A1:X38"/>
  <sheetViews>
    <sheetView showZeros="0" tabSelected="1" zoomScale="85" zoomScaleNormal="85" workbookViewId="0">
      <selection activeCell="N27" activeCellId="5" sqref="E5:S5 L6:L25 P6:P25 S6:S25 K27:L31 N27"/>
    </sheetView>
  </sheetViews>
  <sheetFormatPr defaultRowHeight="18.75"/>
  <cols>
    <col min="1" max="1" width="5.125" customWidth="1"/>
    <col min="2" max="3" width="7" customWidth="1"/>
    <col min="4" max="4" width="3.125" customWidth="1"/>
    <col min="5" max="5" width="5.875" customWidth="1"/>
    <col min="6" max="6" width="18.625" customWidth="1"/>
    <col min="7" max="7" width="13.25" bestFit="1" customWidth="1"/>
    <col min="8" max="8" width="15.125" customWidth="1"/>
    <col min="9" max="9" width="19.375" customWidth="1"/>
    <col min="10" max="10" width="8" customWidth="1"/>
    <col min="11" max="11" width="12" customWidth="1"/>
    <col min="12" max="12" width="13.5" customWidth="1"/>
    <col min="13" max="13" width="15.125" customWidth="1"/>
    <col min="14" max="15" width="19.375" customWidth="1"/>
    <col min="16" max="16" width="6.75" bestFit="1" customWidth="1"/>
    <col min="17" max="17" width="8" customWidth="1"/>
    <col min="18" max="18" width="12" customWidth="1"/>
    <col min="19" max="19" width="12.875" customWidth="1"/>
    <col min="20" max="30" width="7" customWidth="1"/>
  </cols>
  <sheetData>
    <row r="1" spans="1:21" ht="26.25">
      <c r="A1" s="46" t="s">
        <v>12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20"/>
      <c r="U1" s="20"/>
    </row>
    <row r="2" spans="1:21" ht="21.75" thickBot="1">
      <c r="A2" s="20"/>
      <c r="B2" s="61" t="s">
        <v>3</v>
      </c>
      <c r="C2" s="61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ht="19.5" customHeight="1" thickBot="1">
      <c r="A3" s="20"/>
      <c r="B3" s="4" t="s">
        <v>1</v>
      </c>
      <c r="C3" s="5" t="s">
        <v>2</v>
      </c>
      <c r="D3" s="20"/>
      <c r="E3" s="62" t="s">
        <v>0</v>
      </c>
      <c r="F3" s="64" t="s">
        <v>4</v>
      </c>
      <c r="G3" s="7" t="s">
        <v>6</v>
      </c>
      <c r="H3" s="55" t="s">
        <v>10</v>
      </c>
      <c r="I3" s="55"/>
      <c r="J3" s="55"/>
      <c r="K3" s="55"/>
      <c r="L3" s="55"/>
      <c r="M3" s="56" t="s">
        <v>13</v>
      </c>
      <c r="N3" s="57"/>
      <c r="O3" s="57"/>
      <c r="P3" s="57"/>
      <c r="Q3" s="57"/>
      <c r="R3" s="57"/>
      <c r="S3" s="58"/>
      <c r="T3" s="20"/>
      <c r="U3" s="20"/>
    </row>
    <row r="4" spans="1:21" ht="20.25" thickTop="1" thickBot="1">
      <c r="A4" s="20"/>
      <c r="B4" s="9">
        <v>4</v>
      </c>
      <c r="C4" s="30">
        <v>20</v>
      </c>
      <c r="D4" s="20"/>
      <c r="E4" s="63"/>
      <c r="F4" s="65"/>
      <c r="G4" s="8" t="s">
        <v>5</v>
      </c>
      <c r="H4" s="13" t="s">
        <v>8</v>
      </c>
      <c r="I4" s="14" t="s">
        <v>7</v>
      </c>
      <c r="J4" s="15" t="s">
        <v>9</v>
      </c>
      <c r="K4" s="15" t="s">
        <v>22</v>
      </c>
      <c r="L4" s="16" t="s">
        <v>19</v>
      </c>
      <c r="M4" s="10" t="s">
        <v>8</v>
      </c>
      <c r="N4" s="11" t="s">
        <v>7</v>
      </c>
      <c r="O4" s="11" t="s">
        <v>23</v>
      </c>
      <c r="P4" s="11" t="s">
        <v>24</v>
      </c>
      <c r="Q4" s="12" t="s">
        <v>9</v>
      </c>
      <c r="R4" s="12" t="s">
        <v>22</v>
      </c>
      <c r="S4" s="12" t="s">
        <v>19</v>
      </c>
      <c r="T4" s="20"/>
      <c r="U4" s="20"/>
    </row>
    <row r="5" spans="1:21" ht="19.5" thickTop="1">
      <c r="A5" s="20"/>
      <c r="B5" s="1">
        <v>5</v>
      </c>
      <c r="C5" s="31">
        <v>20</v>
      </c>
      <c r="D5" s="20"/>
      <c r="E5" s="37" t="s">
        <v>32</v>
      </c>
      <c r="F5" s="36" t="s">
        <v>11</v>
      </c>
      <c r="G5" s="36">
        <v>8</v>
      </c>
      <c r="H5" s="36" t="s">
        <v>17</v>
      </c>
      <c r="I5" s="36" t="s">
        <v>18</v>
      </c>
      <c r="J5" s="36">
        <v>20</v>
      </c>
      <c r="K5" s="36">
        <v>100</v>
      </c>
      <c r="L5" s="17">
        <f>(SUM($C$4:$C$15)*G5*J5*K5)/1000</f>
        <v>3792</v>
      </c>
      <c r="M5" s="36" t="s">
        <v>16</v>
      </c>
      <c r="N5" s="36" t="s">
        <v>15</v>
      </c>
      <c r="O5" s="36" t="s">
        <v>25</v>
      </c>
      <c r="P5" s="28">
        <f>IFERROR(VLOOKUP(O5,Sheet1!$A$1:$B$3,2,FALSE),"")</f>
        <v>0.95</v>
      </c>
      <c r="Q5" s="36">
        <v>20</v>
      </c>
      <c r="R5" s="36">
        <v>40</v>
      </c>
      <c r="S5" s="17">
        <f>IFERROR(((SUM($C$4:$C$15)*G5*Q5*R5)/1000)*P5,"")</f>
        <v>1440.9599999999998</v>
      </c>
      <c r="T5" s="20"/>
      <c r="U5" s="20"/>
    </row>
    <row r="6" spans="1:21">
      <c r="A6" s="20"/>
      <c r="B6" s="1">
        <v>6</v>
      </c>
      <c r="C6" s="31">
        <v>20</v>
      </c>
      <c r="D6" s="20"/>
      <c r="E6" s="3">
        <v>1</v>
      </c>
      <c r="F6" s="34"/>
      <c r="G6" s="34"/>
      <c r="H6" s="34"/>
      <c r="I6" s="34"/>
      <c r="J6" s="34"/>
      <c r="K6" s="34"/>
      <c r="L6" s="17">
        <f>(SUM($C$4:$C$15)*G6*J6*K6)/1000</f>
        <v>0</v>
      </c>
      <c r="M6" s="34"/>
      <c r="N6" s="34"/>
      <c r="O6" s="34"/>
      <c r="P6" s="28" t="str">
        <f>IFERROR(VLOOKUP(O6,Sheet1!$A$1:$B$3,2,FALSE),"")</f>
        <v/>
      </c>
      <c r="Q6" s="34"/>
      <c r="R6" s="34"/>
      <c r="S6" s="17" t="str">
        <f t="shared" ref="S6:S9" si="0">IFERROR(((SUM($C$4:$C$15)*G6*Q6*R6)/1000)*P6,"")</f>
        <v/>
      </c>
      <c r="T6" s="20"/>
      <c r="U6" s="20"/>
    </row>
    <row r="7" spans="1:21">
      <c r="A7" s="20"/>
      <c r="B7" s="1">
        <v>7</v>
      </c>
      <c r="C7" s="31">
        <v>20</v>
      </c>
      <c r="D7" s="20"/>
      <c r="E7" s="3">
        <v>2</v>
      </c>
      <c r="F7" s="35"/>
      <c r="G7" s="35"/>
      <c r="H7" s="35"/>
      <c r="I7" s="35"/>
      <c r="J7" s="34"/>
      <c r="K7" s="35"/>
      <c r="L7" s="17">
        <f t="shared" ref="L7:L19" si="1">(SUM($C$4:$C$15)*G7*J7*K7)/1000</f>
        <v>0</v>
      </c>
      <c r="M7" s="35"/>
      <c r="N7" s="35"/>
      <c r="O7" s="34"/>
      <c r="P7" s="28" t="str">
        <f>IFERROR(VLOOKUP(O7,Sheet1!$A$1:$B$3,2,FALSE),"")</f>
        <v/>
      </c>
      <c r="Q7" s="35"/>
      <c r="R7" s="35"/>
      <c r="S7" s="17" t="str">
        <f t="shared" si="0"/>
        <v/>
      </c>
      <c r="T7" s="20"/>
      <c r="U7" s="20"/>
    </row>
    <row r="8" spans="1:21">
      <c r="A8" s="20"/>
      <c r="B8" s="1">
        <v>8</v>
      </c>
      <c r="C8" s="31">
        <v>16</v>
      </c>
      <c r="D8" s="20"/>
      <c r="E8" s="3">
        <v>3</v>
      </c>
      <c r="F8" s="35"/>
      <c r="G8" s="35"/>
      <c r="H8" s="35"/>
      <c r="I8" s="35"/>
      <c r="J8" s="34"/>
      <c r="K8" s="35"/>
      <c r="L8" s="17">
        <f t="shared" si="1"/>
        <v>0</v>
      </c>
      <c r="M8" s="35"/>
      <c r="N8" s="35"/>
      <c r="O8" s="34"/>
      <c r="P8" s="28" t="str">
        <f>IFERROR(VLOOKUP(O8,Sheet1!$A$1:$B$3,2,FALSE),"")</f>
        <v/>
      </c>
      <c r="Q8" s="35"/>
      <c r="R8" s="35"/>
      <c r="S8" s="17" t="str">
        <f t="shared" si="0"/>
        <v/>
      </c>
      <c r="T8" s="20"/>
      <c r="U8" s="20"/>
    </row>
    <row r="9" spans="1:21">
      <c r="A9" s="20"/>
      <c r="B9" s="1">
        <v>9</v>
      </c>
      <c r="C9" s="31">
        <v>21</v>
      </c>
      <c r="D9" s="20"/>
      <c r="E9" s="3">
        <v>4</v>
      </c>
      <c r="F9" s="35"/>
      <c r="G9" s="35"/>
      <c r="H9" s="35"/>
      <c r="I9" s="35"/>
      <c r="J9" s="34"/>
      <c r="K9" s="35"/>
      <c r="L9" s="17">
        <f t="shared" si="1"/>
        <v>0</v>
      </c>
      <c r="M9" s="35"/>
      <c r="N9" s="35"/>
      <c r="O9" s="34"/>
      <c r="P9" s="28" t="str">
        <f>IFERROR(VLOOKUP(O9,Sheet1!$A$1:$B$3,2,FALSE),"")</f>
        <v/>
      </c>
      <c r="Q9" s="35"/>
      <c r="R9" s="35"/>
      <c r="S9" s="17" t="str">
        <f t="shared" si="0"/>
        <v/>
      </c>
      <c r="T9" s="20"/>
      <c r="U9" s="20"/>
    </row>
    <row r="10" spans="1:21">
      <c r="A10" s="20"/>
      <c r="B10" s="1">
        <v>10</v>
      </c>
      <c r="C10" s="31">
        <v>20</v>
      </c>
      <c r="D10" s="20"/>
      <c r="E10" s="3">
        <v>5</v>
      </c>
      <c r="F10" s="35"/>
      <c r="G10" s="35"/>
      <c r="H10" s="35"/>
      <c r="I10" s="35"/>
      <c r="J10" s="34"/>
      <c r="K10" s="35"/>
      <c r="L10" s="17">
        <f t="shared" si="1"/>
        <v>0</v>
      </c>
      <c r="M10" s="35"/>
      <c r="N10" s="35"/>
      <c r="O10" s="34"/>
      <c r="P10" s="28" t="str">
        <f>IFERROR(VLOOKUP(O10,Sheet1!$A$1:$B$3,2,FALSE),"")</f>
        <v/>
      </c>
      <c r="Q10" s="35"/>
      <c r="R10" s="35"/>
      <c r="S10" s="17" t="str">
        <f t="shared" ref="S10:S25" si="2">IFERROR(((SUM($C$4:$C$15)*G10*Q10*R10)/1000)*P10,"")</f>
        <v/>
      </c>
      <c r="T10" s="20"/>
      <c r="U10" s="20"/>
    </row>
    <row r="11" spans="1:21">
      <c r="A11" s="20"/>
      <c r="B11" s="1">
        <v>11</v>
      </c>
      <c r="C11" s="31">
        <v>20</v>
      </c>
      <c r="D11" s="20"/>
      <c r="E11" s="3">
        <v>6</v>
      </c>
      <c r="F11" s="34"/>
      <c r="G11" s="34"/>
      <c r="H11" s="34"/>
      <c r="I11" s="34"/>
      <c r="J11" s="34"/>
      <c r="K11" s="34"/>
      <c r="L11" s="17">
        <f t="shared" si="1"/>
        <v>0</v>
      </c>
      <c r="M11" s="34"/>
      <c r="N11" s="34"/>
      <c r="O11" s="34"/>
      <c r="P11" s="28" t="str">
        <f>IFERROR(VLOOKUP(O11,Sheet1!$A$1:$B$3,2,FALSE),"")</f>
        <v/>
      </c>
      <c r="Q11" s="34"/>
      <c r="R11" s="34"/>
      <c r="S11" s="17" t="str">
        <f t="shared" si="2"/>
        <v/>
      </c>
      <c r="T11" s="20"/>
      <c r="U11" s="20"/>
    </row>
    <row r="12" spans="1:21" ht="19.5" thickBot="1">
      <c r="A12" s="20"/>
      <c r="B12" s="6">
        <v>12</v>
      </c>
      <c r="C12" s="32">
        <v>20</v>
      </c>
      <c r="D12" s="20"/>
      <c r="E12" s="3">
        <v>7</v>
      </c>
      <c r="F12" s="34"/>
      <c r="G12" s="34"/>
      <c r="H12" s="34"/>
      <c r="I12" s="34"/>
      <c r="J12" s="34"/>
      <c r="K12" s="34"/>
      <c r="L12" s="17">
        <f t="shared" si="1"/>
        <v>0</v>
      </c>
      <c r="M12" s="35"/>
      <c r="N12" s="35"/>
      <c r="O12" s="34"/>
      <c r="P12" s="28" t="str">
        <f>IFERROR(VLOOKUP(O12,Sheet1!$A$1:$B$3,2,FALSE),"")</f>
        <v/>
      </c>
      <c r="Q12" s="35"/>
      <c r="R12" s="35"/>
      <c r="S12" s="17" t="str">
        <f t="shared" si="2"/>
        <v/>
      </c>
      <c r="T12" s="20"/>
      <c r="U12" s="20"/>
    </row>
    <row r="13" spans="1:21" ht="19.5" thickTop="1">
      <c r="A13" s="20"/>
      <c r="B13" s="9">
        <v>1</v>
      </c>
      <c r="C13" s="30">
        <v>20</v>
      </c>
      <c r="D13" s="20"/>
      <c r="E13" s="3">
        <v>8</v>
      </c>
      <c r="F13" s="35"/>
      <c r="G13" s="35"/>
      <c r="H13" s="35"/>
      <c r="I13" s="35"/>
      <c r="J13" s="34"/>
      <c r="K13" s="35"/>
      <c r="L13" s="17">
        <f t="shared" si="1"/>
        <v>0</v>
      </c>
      <c r="M13" s="35"/>
      <c r="N13" s="35"/>
      <c r="O13" s="34"/>
      <c r="P13" s="28" t="str">
        <f>IFERROR(VLOOKUP(O13,Sheet1!$A$1:$B$3,2,FALSE),"")</f>
        <v/>
      </c>
      <c r="Q13" s="35"/>
      <c r="R13" s="35"/>
      <c r="S13" s="17" t="str">
        <f t="shared" si="2"/>
        <v/>
      </c>
      <c r="T13" s="20"/>
      <c r="U13" s="20"/>
    </row>
    <row r="14" spans="1:21">
      <c r="A14" s="20"/>
      <c r="B14" s="1">
        <v>2</v>
      </c>
      <c r="C14" s="31">
        <v>20</v>
      </c>
      <c r="D14" s="20"/>
      <c r="E14" s="3">
        <v>9</v>
      </c>
      <c r="F14" s="35"/>
      <c r="G14" s="35"/>
      <c r="H14" s="35"/>
      <c r="I14" s="35"/>
      <c r="J14" s="34"/>
      <c r="K14" s="35"/>
      <c r="L14" s="17">
        <f t="shared" si="1"/>
        <v>0</v>
      </c>
      <c r="M14" s="35"/>
      <c r="N14" s="35"/>
      <c r="O14" s="34"/>
      <c r="P14" s="28" t="str">
        <f>IFERROR(VLOOKUP(O14,Sheet1!$A$1:$B$3,2,FALSE),"")</f>
        <v/>
      </c>
      <c r="Q14" s="35"/>
      <c r="R14" s="35"/>
      <c r="S14" s="17" t="str">
        <f t="shared" si="2"/>
        <v/>
      </c>
      <c r="T14" s="20"/>
      <c r="U14" s="20"/>
    </row>
    <row r="15" spans="1:21" ht="19.5" thickBot="1">
      <c r="A15" s="20"/>
      <c r="B15" s="2">
        <v>3</v>
      </c>
      <c r="C15" s="33">
        <v>20</v>
      </c>
      <c r="D15" s="20"/>
      <c r="E15" s="3">
        <v>10</v>
      </c>
      <c r="F15" s="35"/>
      <c r="G15" s="35"/>
      <c r="H15" s="35"/>
      <c r="I15" s="35"/>
      <c r="J15" s="34"/>
      <c r="K15" s="35"/>
      <c r="L15" s="17">
        <f t="shared" si="1"/>
        <v>0</v>
      </c>
      <c r="M15" s="35"/>
      <c r="N15" s="35"/>
      <c r="O15" s="34"/>
      <c r="P15" s="28" t="str">
        <f>IFERROR(VLOOKUP(O15,Sheet1!$A$1:$B$3,2,FALSE),"")</f>
        <v/>
      </c>
      <c r="Q15" s="35"/>
      <c r="R15" s="35"/>
      <c r="S15" s="17" t="str">
        <f t="shared" si="2"/>
        <v/>
      </c>
      <c r="T15" s="20"/>
      <c r="U15" s="20"/>
    </row>
    <row r="16" spans="1:21">
      <c r="A16" s="20"/>
      <c r="B16" s="20"/>
      <c r="C16" s="20"/>
      <c r="D16" s="20"/>
      <c r="E16" s="3">
        <v>11</v>
      </c>
      <c r="F16" s="35"/>
      <c r="G16" s="35"/>
      <c r="H16" s="35"/>
      <c r="I16" s="35"/>
      <c r="J16" s="34"/>
      <c r="K16" s="35"/>
      <c r="L16" s="17">
        <f t="shared" si="1"/>
        <v>0</v>
      </c>
      <c r="M16" s="34"/>
      <c r="N16" s="34"/>
      <c r="O16" s="34"/>
      <c r="P16" s="28" t="str">
        <f>IFERROR(VLOOKUP(O16,Sheet1!$A$1:$B$3,2,FALSE),"")</f>
        <v/>
      </c>
      <c r="Q16" s="34"/>
      <c r="R16" s="34"/>
      <c r="S16" s="17" t="str">
        <f t="shared" si="2"/>
        <v/>
      </c>
      <c r="T16" s="20"/>
      <c r="U16" s="20"/>
    </row>
    <row r="17" spans="1:21">
      <c r="A17" s="20"/>
      <c r="B17" s="20"/>
      <c r="C17" s="20"/>
      <c r="D17" s="20"/>
      <c r="E17" s="3">
        <v>12</v>
      </c>
      <c r="F17" s="34"/>
      <c r="G17" s="34"/>
      <c r="H17" s="34"/>
      <c r="I17" s="34"/>
      <c r="J17" s="34"/>
      <c r="K17" s="34"/>
      <c r="L17" s="17">
        <f t="shared" si="1"/>
        <v>0</v>
      </c>
      <c r="M17" s="35"/>
      <c r="N17" s="35"/>
      <c r="O17" s="34"/>
      <c r="P17" s="28" t="str">
        <f>IFERROR(VLOOKUP(O17,Sheet1!$A$1:$B$3,2,FALSE),"")</f>
        <v/>
      </c>
      <c r="Q17" s="35"/>
      <c r="R17" s="35"/>
      <c r="S17" s="17" t="str">
        <f t="shared" si="2"/>
        <v/>
      </c>
      <c r="T17" s="20"/>
      <c r="U17" s="20"/>
    </row>
    <row r="18" spans="1:21">
      <c r="A18" s="20"/>
      <c r="B18" s="20"/>
      <c r="C18" s="20"/>
      <c r="D18" s="20"/>
      <c r="E18" s="3">
        <v>13</v>
      </c>
      <c r="F18" s="34"/>
      <c r="G18" s="34"/>
      <c r="H18" s="34"/>
      <c r="I18" s="34"/>
      <c r="J18" s="34"/>
      <c r="K18" s="34"/>
      <c r="L18" s="17">
        <f t="shared" si="1"/>
        <v>0</v>
      </c>
      <c r="M18" s="35"/>
      <c r="N18" s="35"/>
      <c r="O18" s="34"/>
      <c r="P18" s="28" t="str">
        <f>IFERROR(VLOOKUP(O18,Sheet1!$A$1:$B$3,2,FALSE),"")</f>
        <v/>
      </c>
      <c r="Q18" s="35"/>
      <c r="R18" s="35"/>
      <c r="S18" s="17" t="str">
        <f t="shared" si="2"/>
        <v/>
      </c>
      <c r="T18" s="20"/>
      <c r="U18" s="20"/>
    </row>
    <row r="19" spans="1:21">
      <c r="A19" s="20"/>
      <c r="B19" s="20"/>
      <c r="C19" s="20"/>
      <c r="D19" s="20"/>
      <c r="E19" s="3">
        <v>14</v>
      </c>
      <c r="F19" s="35"/>
      <c r="G19" s="35"/>
      <c r="H19" s="35"/>
      <c r="I19" s="35"/>
      <c r="J19" s="34"/>
      <c r="K19" s="35"/>
      <c r="L19" s="29">
        <f t="shared" si="1"/>
        <v>0</v>
      </c>
      <c r="M19" s="35"/>
      <c r="N19" s="35"/>
      <c r="O19" s="34"/>
      <c r="P19" s="28" t="str">
        <f>IFERROR(VLOOKUP(O19,Sheet1!$A$1:$B$3,2,FALSE),"")</f>
        <v/>
      </c>
      <c r="Q19" s="35"/>
      <c r="R19" s="35"/>
      <c r="S19" s="17" t="str">
        <f t="shared" si="2"/>
        <v/>
      </c>
      <c r="T19" s="20"/>
      <c r="U19" s="20"/>
    </row>
    <row r="20" spans="1:21">
      <c r="A20" s="20"/>
      <c r="B20" s="20"/>
      <c r="C20" s="20"/>
      <c r="D20" s="20"/>
      <c r="E20" s="3">
        <v>15</v>
      </c>
      <c r="F20" s="34"/>
      <c r="G20" s="34"/>
      <c r="H20" s="34"/>
      <c r="I20" s="34"/>
      <c r="J20" s="34"/>
      <c r="K20" s="34"/>
      <c r="L20" s="17">
        <f t="shared" ref="L20:L25" si="3">(SUM($C$4:$C$15)*G20*J20*K20)/1000</f>
        <v>0</v>
      </c>
      <c r="M20" s="35"/>
      <c r="N20" s="35"/>
      <c r="O20" s="34"/>
      <c r="P20" s="28" t="str">
        <f>IFERROR(VLOOKUP(O20,Sheet1!$A$1:$B$3,2,FALSE),"")</f>
        <v/>
      </c>
      <c r="Q20" s="35"/>
      <c r="R20" s="35"/>
      <c r="S20" s="17" t="str">
        <f t="shared" si="2"/>
        <v/>
      </c>
      <c r="T20" s="20"/>
      <c r="U20" s="20"/>
    </row>
    <row r="21" spans="1:21">
      <c r="A21" s="20"/>
      <c r="B21" s="20"/>
      <c r="C21" s="20"/>
      <c r="D21" s="20"/>
      <c r="E21" s="3">
        <v>16</v>
      </c>
      <c r="F21" s="34"/>
      <c r="G21" s="34"/>
      <c r="H21" s="34"/>
      <c r="I21" s="34"/>
      <c r="J21" s="34"/>
      <c r="K21" s="34"/>
      <c r="L21" s="17">
        <f t="shared" si="3"/>
        <v>0</v>
      </c>
      <c r="M21" s="34"/>
      <c r="N21" s="34"/>
      <c r="O21" s="34"/>
      <c r="P21" s="28" t="str">
        <f>IFERROR(VLOOKUP(O21,Sheet1!$A$1:$B$3,2,FALSE),"")</f>
        <v/>
      </c>
      <c r="Q21" s="34"/>
      <c r="R21" s="34"/>
      <c r="S21" s="17" t="str">
        <f t="shared" si="2"/>
        <v/>
      </c>
      <c r="T21" s="20"/>
      <c r="U21" s="20"/>
    </row>
    <row r="22" spans="1:21">
      <c r="A22" s="20"/>
      <c r="B22" s="20"/>
      <c r="C22" s="20"/>
      <c r="D22" s="20"/>
      <c r="E22" s="3">
        <v>17</v>
      </c>
      <c r="F22" s="35"/>
      <c r="G22" s="35"/>
      <c r="H22" s="35"/>
      <c r="I22" s="35"/>
      <c r="J22" s="34"/>
      <c r="K22" s="35"/>
      <c r="L22" s="17">
        <f t="shared" si="3"/>
        <v>0</v>
      </c>
      <c r="M22" s="35"/>
      <c r="N22" s="35"/>
      <c r="O22" s="34"/>
      <c r="P22" s="28" t="str">
        <f>IFERROR(VLOOKUP(O22,Sheet1!$A$1:$B$3,2,FALSE),"")</f>
        <v/>
      </c>
      <c r="Q22" s="35"/>
      <c r="R22" s="35"/>
      <c r="S22" s="17" t="str">
        <f t="shared" si="2"/>
        <v/>
      </c>
      <c r="T22" s="20"/>
      <c r="U22" s="20"/>
    </row>
    <row r="23" spans="1:21">
      <c r="A23" s="20"/>
      <c r="B23" s="20"/>
      <c r="C23" s="20"/>
      <c r="D23" s="20"/>
      <c r="E23" s="3">
        <v>18</v>
      </c>
      <c r="F23" s="35"/>
      <c r="G23" s="35"/>
      <c r="H23" s="35"/>
      <c r="I23" s="35"/>
      <c r="J23" s="34"/>
      <c r="K23" s="35"/>
      <c r="L23" s="29">
        <f t="shared" si="3"/>
        <v>0</v>
      </c>
      <c r="M23" s="35"/>
      <c r="N23" s="35"/>
      <c r="O23" s="34"/>
      <c r="P23" s="28" t="str">
        <f>IFERROR(VLOOKUP(O23,Sheet1!$A$1:$B$3,2,FALSE),"")</f>
        <v/>
      </c>
      <c r="Q23" s="35"/>
      <c r="R23" s="35"/>
      <c r="S23" s="17" t="str">
        <f t="shared" si="2"/>
        <v/>
      </c>
      <c r="T23" s="20"/>
      <c r="U23" s="20"/>
    </row>
    <row r="24" spans="1:21">
      <c r="A24" s="20"/>
      <c r="B24" s="20"/>
      <c r="C24" s="20"/>
      <c r="D24" s="20"/>
      <c r="E24" s="3">
        <v>19</v>
      </c>
      <c r="F24" s="35"/>
      <c r="G24" s="35"/>
      <c r="H24" s="35"/>
      <c r="I24" s="35"/>
      <c r="J24" s="34"/>
      <c r="K24" s="35"/>
      <c r="L24" s="17">
        <f t="shared" si="3"/>
        <v>0</v>
      </c>
      <c r="M24" s="35"/>
      <c r="N24" s="35"/>
      <c r="O24" s="34"/>
      <c r="P24" s="28" t="str">
        <f>IFERROR(VLOOKUP(O24,Sheet1!$A$1:$B$3,2,FALSE),"")</f>
        <v/>
      </c>
      <c r="Q24" s="35"/>
      <c r="R24" s="35"/>
      <c r="S24" s="17" t="str">
        <f t="shared" si="2"/>
        <v/>
      </c>
      <c r="T24" s="20"/>
      <c r="U24" s="20"/>
    </row>
    <row r="25" spans="1:21">
      <c r="A25" s="20"/>
      <c r="B25" s="20"/>
      <c r="C25" s="20"/>
      <c r="D25" s="20"/>
      <c r="E25" s="3">
        <v>20</v>
      </c>
      <c r="F25" s="35"/>
      <c r="G25" s="35"/>
      <c r="H25" s="35"/>
      <c r="I25" s="35"/>
      <c r="J25" s="34"/>
      <c r="K25" s="35"/>
      <c r="L25" s="17">
        <f t="shared" si="3"/>
        <v>0</v>
      </c>
      <c r="M25" s="35"/>
      <c r="N25" s="35"/>
      <c r="O25" s="34"/>
      <c r="P25" s="28" t="str">
        <f>IFERROR(VLOOKUP(O25,Sheet1!$A$1:$B$3,2,FALSE),"")</f>
        <v/>
      </c>
      <c r="Q25" s="35"/>
      <c r="R25" s="35"/>
      <c r="S25" s="17" t="str">
        <f t="shared" si="2"/>
        <v/>
      </c>
      <c r="T25" s="20"/>
      <c r="U25" s="20"/>
    </row>
    <row r="26" spans="1:21" ht="19.5" thickBot="1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2"/>
      <c r="T26" s="20"/>
      <c r="U26" s="20"/>
    </row>
    <row r="27" spans="1:21" ht="19.5" thickBot="1">
      <c r="A27" s="20"/>
      <c r="B27" s="20"/>
      <c r="C27" s="20"/>
      <c r="D27" s="20"/>
      <c r="E27" s="20"/>
      <c r="F27" s="20"/>
      <c r="G27" s="20"/>
      <c r="H27" s="59" t="s">
        <v>20</v>
      </c>
      <c r="I27" s="60"/>
      <c r="J27" s="60"/>
      <c r="K27" s="47">
        <f>SUM(L6:L25)</f>
        <v>0</v>
      </c>
      <c r="L27" s="48"/>
      <c r="M27" s="23" t="s">
        <v>29</v>
      </c>
      <c r="N27" s="18">
        <v>4.4099999999999999E-4</v>
      </c>
      <c r="O27" s="25"/>
      <c r="P27" s="25"/>
      <c r="Q27" s="20"/>
      <c r="R27" s="20"/>
      <c r="S27" s="20"/>
      <c r="T27" s="20"/>
      <c r="U27" s="20"/>
    </row>
    <row r="28" spans="1:21" ht="19.5" thickBot="1">
      <c r="A28" s="20"/>
      <c r="B28" s="20"/>
      <c r="C28" s="20"/>
      <c r="D28" s="20"/>
      <c r="E28" s="20"/>
      <c r="F28" s="20"/>
      <c r="G28" s="20"/>
      <c r="H28" s="38" t="s">
        <v>30</v>
      </c>
      <c r="I28" s="39"/>
      <c r="J28" s="39"/>
      <c r="K28" s="49">
        <f>ROUND(K27*N27,3)</f>
        <v>0</v>
      </c>
      <c r="L28" s="50"/>
      <c r="M28" s="20"/>
      <c r="N28" s="20"/>
      <c r="O28" s="20"/>
      <c r="P28" s="20"/>
      <c r="Q28" s="20"/>
      <c r="R28" s="20"/>
      <c r="S28" s="20"/>
      <c r="T28" s="20"/>
      <c r="U28" s="20"/>
    </row>
    <row r="29" spans="1:21">
      <c r="A29" s="20"/>
      <c r="B29" s="20"/>
      <c r="C29" s="20"/>
      <c r="D29" s="20"/>
      <c r="E29" s="20"/>
      <c r="F29" s="20"/>
      <c r="G29" s="20"/>
      <c r="H29" s="40" t="s">
        <v>21</v>
      </c>
      <c r="I29" s="41"/>
      <c r="J29" s="41"/>
      <c r="K29" s="47">
        <f>SUM(S6:S25)</f>
        <v>0</v>
      </c>
      <c r="L29" s="48"/>
      <c r="M29" s="20"/>
      <c r="N29" s="20"/>
      <c r="O29" s="20"/>
      <c r="P29" s="20"/>
      <c r="Q29" s="20"/>
      <c r="R29" s="20"/>
      <c r="S29" s="20"/>
      <c r="T29" s="20"/>
      <c r="U29" s="20"/>
    </row>
    <row r="30" spans="1:21" ht="19.5" thickBot="1">
      <c r="A30" s="20"/>
      <c r="B30" s="20"/>
      <c r="C30" s="20"/>
      <c r="D30" s="20"/>
      <c r="E30" s="20"/>
      <c r="F30" s="20"/>
      <c r="G30" s="20"/>
      <c r="H30" s="42" t="s">
        <v>31</v>
      </c>
      <c r="I30" s="43"/>
      <c r="J30" s="43"/>
      <c r="K30" s="51">
        <f>ROUND(K29*N27,3)</f>
        <v>0</v>
      </c>
      <c r="L30" s="52"/>
      <c r="M30" s="20"/>
      <c r="N30" s="20"/>
      <c r="O30" s="20"/>
      <c r="P30" s="20"/>
      <c r="Q30" s="20"/>
      <c r="R30" s="20"/>
      <c r="S30" s="20"/>
      <c r="T30" s="20"/>
      <c r="U30" s="20"/>
    </row>
    <row r="31" spans="1:21" ht="21.75" thickTop="1" thickBot="1">
      <c r="A31" s="20"/>
      <c r="B31" s="20"/>
      <c r="C31" s="20"/>
      <c r="D31" s="20"/>
      <c r="E31" s="20"/>
      <c r="F31" s="20"/>
      <c r="G31" s="20"/>
      <c r="H31" s="44" t="s">
        <v>28</v>
      </c>
      <c r="I31" s="45"/>
      <c r="J31" s="45"/>
      <c r="K31" s="53">
        <f>(K28-K30)</f>
        <v>0</v>
      </c>
      <c r="L31" s="54"/>
      <c r="M31" s="20"/>
      <c r="N31" s="20"/>
      <c r="O31" s="20"/>
      <c r="P31" s="20"/>
      <c r="Q31" s="20"/>
      <c r="R31" s="20"/>
      <c r="S31" s="20"/>
      <c r="T31" s="20"/>
      <c r="U31" s="20"/>
    </row>
    <row r="32" spans="1:21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</row>
    <row r="33" spans="1:24" ht="19.5" thickBot="1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</row>
    <row r="34" spans="1:24" ht="30.75" thickBot="1">
      <c r="A34" s="20"/>
      <c r="B34" s="20"/>
      <c r="C34" s="20"/>
      <c r="D34" s="20"/>
      <c r="E34" s="20"/>
      <c r="F34" s="19"/>
      <c r="G34" s="21" t="s">
        <v>14</v>
      </c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</row>
    <row r="35" spans="1:24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</row>
    <row r="36" spans="1:24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</row>
    <row r="37" spans="1:24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</row>
    <row r="38" spans="1:24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</row>
  </sheetData>
  <sheetProtection algorithmName="SHA-512" hashValue="/bPRZqsuXgTcee99AGTSvkrLwhx14wigjNJGUH4nPfm9cFtw1/6fc3pUjvWxHiKjZhdOdVjrOHBnoadASVrTtA==" saltValue="MZnZny2alDUFk9OH+FBOsw==" spinCount="100000" sheet="1" formatCells="0" formatColumns="0" formatRows="0"/>
  <mergeCells count="16">
    <mergeCell ref="H28:J28"/>
    <mergeCell ref="H29:J29"/>
    <mergeCell ref="H30:J30"/>
    <mergeCell ref="H31:J31"/>
    <mergeCell ref="A1:S1"/>
    <mergeCell ref="K27:L27"/>
    <mergeCell ref="K28:L28"/>
    <mergeCell ref="K29:L29"/>
    <mergeCell ref="K30:L30"/>
    <mergeCell ref="K31:L31"/>
    <mergeCell ref="H3:L3"/>
    <mergeCell ref="M3:S3"/>
    <mergeCell ref="H27:J27"/>
    <mergeCell ref="B2:C2"/>
    <mergeCell ref="E3:E4"/>
    <mergeCell ref="F3:F4"/>
  </mergeCells>
  <phoneticPr fontId="2"/>
  <pageMargins left="0.25" right="0.25" top="0.75" bottom="0.75" header="0.3" footer="0.3"/>
  <pageSetup paperSize="9" scale="6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88132EC-B9FD-4B0A-B4ED-025B7BDF06F5}">
          <x14:formula1>
            <xm:f>Sheet1!$A$1:$A$3</xm:f>
          </x14:formula1>
          <xm:sqref>O5:O25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572E0-19F9-4B5D-A337-0977FC16D170}">
  <dimension ref="A1:B3"/>
  <sheetViews>
    <sheetView workbookViewId="0">
      <selection activeCell="I27" sqref="I27"/>
    </sheetView>
  </sheetViews>
  <sheetFormatPr defaultRowHeight="18.75"/>
  <cols>
    <col min="1" max="1" width="17.25" bestFit="1" customWidth="1"/>
  </cols>
  <sheetData>
    <row r="1" spans="1:2">
      <c r="A1" s="27" t="s">
        <v>25</v>
      </c>
      <c r="B1" s="26">
        <v>0.95</v>
      </c>
    </row>
    <row r="2" spans="1:2">
      <c r="A2" s="27" t="s">
        <v>26</v>
      </c>
      <c r="B2" s="26">
        <v>0.9</v>
      </c>
    </row>
    <row r="3" spans="1:2">
      <c r="A3" s="27" t="s">
        <v>27</v>
      </c>
      <c r="B3" s="26">
        <v>0.95</v>
      </c>
    </row>
  </sheetData>
  <sheetProtection algorithmName="SHA-512" hashValue="lIvPUbmkGw0USCpz1+OTNKCF9OKUoZUs/kInNa8liUkUMIPRf7kjo7npzBAQE/wb2ifVWoN6TD/x0xN9GG2Hig==" saltValue="gfD83hubFdjhdu+SyKzjMg==" spinCount="100000"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LED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tanch309</dc:creator>
  <cp:lastModifiedBy>Kyoto</cp:lastModifiedBy>
  <cp:lastPrinted>2023-04-13T02:45:58Z</cp:lastPrinted>
  <dcterms:created xsi:type="dcterms:W3CDTF">2015-06-05T18:19:34Z</dcterms:created>
  <dcterms:modified xsi:type="dcterms:W3CDTF">2023-09-27T06:56:48Z</dcterms:modified>
</cp:coreProperties>
</file>