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931"/>
  <workbookPr codeName="ThisWorkbook"/>
  <mc:AlternateContent xmlns:mc="http://schemas.openxmlformats.org/markup-compatibility/2006">
    <mc:Choice Requires="x15">
      <x15ac:absPath xmlns:x15ac="http://schemas.microsoft.com/office/spreadsheetml/2010/11/ac" url="\\docserve\docserve\free_space(1010000000)\23_エネルギー事業推進担当\304_事業者対策担当\51_重点対策加速化事業\R5\原本\"/>
    </mc:Choice>
  </mc:AlternateContent>
  <xr:revisionPtr revIDLastSave="0" documentId="13_ncr:1_{0B3DADF8-6BBD-4B5A-B171-05B5C1F0836D}" xr6:coauthVersionLast="47" xr6:coauthVersionMax="47" xr10:uidLastSave="{00000000-0000-0000-0000-000000000000}"/>
  <bookViews>
    <workbookView xWindow="20370" yWindow="-4665" windowWidth="29040" windowHeight="15990" xr2:uid="{00000000-000D-0000-FFFF-FFFF00000000}"/>
  </bookViews>
  <sheets>
    <sheet name="EHP→EHP削減効果計算書" sheetId="7" r:id="rId1"/>
    <sheet name="年間負荷計算シート" sheetId="10" r:id="rId2"/>
    <sheet name="CO2削減量判定" sheetId="13" r:id="rId3"/>
    <sheet name="年間負荷計算シート (2)" sheetId="11" state="hidden" r:id="rId4"/>
    <sheet name="EHP(定格)削減効果計算書（空調）" sheetId="5" state="hidden" r:id="rId5"/>
    <sheet name="GHP→EHP削減効果計算書（空調）" sheetId="6" state="hidden" r:id="rId6"/>
    <sheet name="年間負荷計算シート (GHP用)" sheetId="18" state="hidden" r:id="rId7"/>
    <sheet name="年間負荷計算シート (EHP用)" sheetId="12" state="hidden" r:id="rId8"/>
    <sheet name="CO2削減量判定2" sheetId="14" state="hidden" r:id="rId9"/>
    <sheet name="負荷率表" sheetId="3" state="hidden" r:id="rId10"/>
    <sheet name="GHP削減効果計算書（空調）" sheetId="22" state="hidden" r:id="rId11"/>
    <sheet name="年間負荷計算シート (GHP用2)" sheetId="23" state="hidden" r:id="rId12"/>
    <sheet name="CO2削減量判定(全熱交換機G)" sheetId="24" state="hidden" r:id="rId13"/>
  </sheets>
  <definedNames>
    <definedName name="_xlnm.Print_Area" localSheetId="0">EHP→EHP削減効果計算書!$A$1:$AJ$26</definedName>
    <definedName name="_xlnm.Print_Area" localSheetId="5">'GHP→EHP削減効果計算書（空調）'!$A$1:$AK$30</definedName>
    <definedName name="_xlnm.Print_Area" localSheetId="10">'GHP削減効果計算書（空調）'!$A$1:$AB$28</definedName>
    <definedName name="_xlnm.Print_Area" localSheetId="1">年間負荷計算シート!$A$1:$AD$28</definedName>
    <definedName name="_xlnm.Print_Area" localSheetId="7">'年間負荷計算シート (EHP用)'!$A$1:$AB$25</definedName>
    <definedName name="_xlnm.Print_Area" localSheetId="6">'年間負荷計算シート (GHP用)'!$A$1:$AB$25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E9" i="7" l="1"/>
  <c r="AC9" i="7"/>
  <c r="AG9" i="7" s="1"/>
  <c r="W9" i="7"/>
  <c r="AB9" i="7" s="1"/>
  <c r="V9" i="7"/>
  <c r="T9" i="7"/>
  <c r="C5" i="10"/>
  <c r="U5" i="10" s="1"/>
  <c r="B5" i="10"/>
  <c r="AA9" i="7" l="1"/>
  <c r="AH9" i="7"/>
  <c r="F5" i="10"/>
  <c r="H5" i="10"/>
  <c r="G5" i="10"/>
  <c r="N5" i="10"/>
  <c r="V5" i="10"/>
  <c r="W5" i="10"/>
  <c r="Y5" i="10"/>
  <c r="Z5" i="10"/>
  <c r="K5" i="10"/>
  <c r="S5" i="10"/>
  <c r="AA5" i="10"/>
  <c r="O5" i="10"/>
  <c r="X5" i="10"/>
  <c r="I5" i="10"/>
  <c r="Q5" i="10"/>
  <c r="J5" i="10"/>
  <c r="D5" i="10"/>
  <c r="L5" i="10"/>
  <c r="T5" i="10"/>
  <c r="AB5" i="10"/>
  <c r="R5" i="10"/>
  <c r="E5" i="10"/>
  <c r="M5" i="10"/>
  <c r="AI9" i="7" l="1"/>
  <c r="AJ9" i="7" s="1"/>
  <c r="P5" i="10"/>
  <c r="AC5" i="10"/>
  <c r="P9" i="7" l="1"/>
  <c r="O9" i="7"/>
  <c r="J9" i="7"/>
  <c r="I9" i="7"/>
  <c r="Q9" i="7" l="1"/>
  <c r="R9" i="7" s="1"/>
  <c r="C6" i="10" l="1"/>
  <c r="C7" i="10"/>
  <c r="T7" i="10" s="1"/>
  <c r="C8" i="10"/>
  <c r="X8" i="10" s="1"/>
  <c r="C9" i="10"/>
  <c r="T9" i="10" s="1"/>
  <c r="C10" i="10"/>
  <c r="X10" i="10" s="1"/>
  <c r="C11" i="10"/>
  <c r="T11" i="10" s="1"/>
  <c r="C12" i="10"/>
  <c r="X12" i="10" s="1"/>
  <c r="C13" i="10"/>
  <c r="T13" i="10" s="1"/>
  <c r="C14" i="10"/>
  <c r="X14" i="10" s="1"/>
  <c r="C15" i="10"/>
  <c r="T15" i="10" s="1"/>
  <c r="C16" i="10"/>
  <c r="X16" i="10" s="1"/>
  <c r="C17" i="10"/>
  <c r="T17" i="10" s="1"/>
  <c r="C18" i="10"/>
  <c r="X18" i="10" s="1"/>
  <c r="C19" i="10"/>
  <c r="T19" i="10" s="1"/>
  <c r="C20" i="10"/>
  <c r="X20" i="10" s="1"/>
  <c r="C21" i="10"/>
  <c r="T21" i="10" s="1"/>
  <c r="C22" i="10"/>
  <c r="X22" i="10" s="1"/>
  <c r="U15" i="10" l="1"/>
  <c r="U6" i="10"/>
  <c r="D6" i="10"/>
  <c r="Y11" i="10"/>
  <c r="L16" i="10"/>
  <c r="E20" i="10"/>
  <c r="H16" i="10"/>
  <c r="D13" i="10"/>
  <c r="H9" i="10"/>
  <c r="D9" i="10"/>
  <c r="Y21" i="10"/>
  <c r="L21" i="10"/>
  <c r="D20" i="10"/>
  <c r="L12" i="10"/>
  <c r="U21" i="10"/>
  <c r="Y17" i="10"/>
  <c r="U11" i="10"/>
  <c r="Y7" i="10"/>
  <c r="I21" i="10"/>
  <c r="L19" i="10"/>
  <c r="D16" i="10"/>
  <c r="H12" i="10"/>
  <c r="L8" i="10"/>
  <c r="U17" i="10"/>
  <c r="Y13" i="10"/>
  <c r="U7" i="10"/>
  <c r="H21" i="10"/>
  <c r="H19" i="10"/>
  <c r="L15" i="10"/>
  <c r="D12" i="10"/>
  <c r="H8" i="10"/>
  <c r="Y20" i="10"/>
  <c r="U13" i="10"/>
  <c r="Y9" i="10"/>
  <c r="D21" i="10"/>
  <c r="D19" i="10"/>
  <c r="H15" i="10"/>
  <c r="L11" i="10"/>
  <c r="D8" i="10"/>
  <c r="U20" i="10"/>
  <c r="Y16" i="10"/>
  <c r="U9" i="10"/>
  <c r="M20" i="10"/>
  <c r="L17" i="10"/>
  <c r="D15" i="10"/>
  <c r="H11" i="10"/>
  <c r="L7" i="10"/>
  <c r="U16" i="10"/>
  <c r="Y12" i="10"/>
  <c r="L20" i="10"/>
  <c r="H17" i="10"/>
  <c r="L13" i="10"/>
  <c r="D11" i="10"/>
  <c r="H7" i="10"/>
  <c r="Y19" i="10"/>
  <c r="U12" i="10"/>
  <c r="Y8" i="10"/>
  <c r="H20" i="10"/>
  <c r="D17" i="10"/>
  <c r="H13" i="10"/>
  <c r="L9" i="10"/>
  <c r="D7" i="10"/>
  <c r="U19" i="10"/>
  <c r="Y15" i="10"/>
  <c r="U8" i="10"/>
  <c r="E6" i="10"/>
  <c r="H10" i="10"/>
  <c r="K6" i="10"/>
  <c r="N22" i="10"/>
  <c r="F22" i="10"/>
  <c r="J21" i="10"/>
  <c r="N20" i="10"/>
  <c r="F20" i="10"/>
  <c r="J19" i="10"/>
  <c r="N18" i="10"/>
  <c r="F18" i="10"/>
  <c r="J17" i="10"/>
  <c r="N16" i="10"/>
  <c r="F16" i="10"/>
  <c r="J15" i="10"/>
  <c r="N14" i="10"/>
  <c r="F14" i="10"/>
  <c r="J13" i="10"/>
  <c r="N12" i="10"/>
  <c r="F12" i="10"/>
  <c r="J11" i="10"/>
  <c r="N10" i="10"/>
  <c r="F10" i="10"/>
  <c r="J9" i="10"/>
  <c r="N8" i="10"/>
  <c r="F8" i="10"/>
  <c r="J7" i="10"/>
  <c r="AB6" i="10"/>
  <c r="T6" i="10"/>
  <c r="W22" i="10"/>
  <c r="AA21" i="10"/>
  <c r="S21" i="10"/>
  <c r="W20" i="10"/>
  <c r="AA19" i="10"/>
  <c r="S19" i="10"/>
  <c r="W18" i="10"/>
  <c r="AA17" i="10"/>
  <c r="S17" i="10"/>
  <c r="W16" i="10"/>
  <c r="AA15" i="10"/>
  <c r="S15" i="10"/>
  <c r="W14" i="10"/>
  <c r="AA13" i="10"/>
  <c r="S13" i="10"/>
  <c r="W12" i="10"/>
  <c r="AA11" i="10"/>
  <c r="S11" i="10"/>
  <c r="W10" i="10"/>
  <c r="AA9" i="10"/>
  <c r="S9" i="10"/>
  <c r="W8" i="10"/>
  <c r="AA7" i="10"/>
  <c r="S7" i="10"/>
  <c r="H18" i="10"/>
  <c r="Y22" i="10"/>
  <c r="Y18" i="10"/>
  <c r="J6" i="10"/>
  <c r="M22" i="10"/>
  <c r="E22" i="10"/>
  <c r="I19" i="10"/>
  <c r="M18" i="10"/>
  <c r="E18" i="10"/>
  <c r="I17" i="10"/>
  <c r="M16" i="10"/>
  <c r="E16" i="10"/>
  <c r="I15" i="10"/>
  <c r="M14" i="10"/>
  <c r="E14" i="10"/>
  <c r="I13" i="10"/>
  <c r="M12" i="10"/>
  <c r="E12" i="10"/>
  <c r="I11" i="10"/>
  <c r="M10" i="10"/>
  <c r="E10" i="10"/>
  <c r="I9" i="10"/>
  <c r="M8" i="10"/>
  <c r="E8" i="10"/>
  <c r="I7" i="10"/>
  <c r="AA6" i="10"/>
  <c r="S6" i="10"/>
  <c r="V22" i="10"/>
  <c r="Z21" i="10"/>
  <c r="R21" i="10"/>
  <c r="V20" i="10"/>
  <c r="Z19" i="10"/>
  <c r="R19" i="10"/>
  <c r="V18" i="10"/>
  <c r="Z17" i="10"/>
  <c r="R17" i="10"/>
  <c r="V16" i="10"/>
  <c r="Z15" i="10"/>
  <c r="R15" i="10"/>
  <c r="V14" i="10"/>
  <c r="Z13" i="10"/>
  <c r="R13" i="10"/>
  <c r="V12" i="10"/>
  <c r="Z11" i="10"/>
  <c r="R11" i="10"/>
  <c r="V10" i="10"/>
  <c r="Z9" i="10"/>
  <c r="R9" i="10"/>
  <c r="V8" i="10"/>
  <c r="Z7" i="10"/>
  <c r="R7" i="10"/>
  <c r="I6" i="10"/>
  <c r="D18" i="10"/>
  <c r="D14" i="10"/>
  <c r="D10" i="10"/>
  <c r="Z6" i="10"/>
  <c r="H6" i="10"/>
  <c r="K22" i="10"/>
  <c r="O21" i="10"/>
  <c r="G21" i="10"/>
  <c r="K20" i="10"/>
  <c r="O19" i="10"/>
  <c r="G19" i="10"/>
  <c r="K18" i="10"/>
  <c r="O17" i="10"/>
  <c r="G17" i="10"/>
  <c r="K16" i="10"/>
  <c r="O15" i="10"/>
  <c r="G15" i="10"/>
  <c r="K14" i="10"/>
  <c r="O13" i="10"/>
  <c r="G13" i="10"/>
  <c r="K12" i="10"/>
  <c r="O11" i="10"/>
  <c r="G11" i="10"/>
  <c r="K10" i="10"/>
  <c r="O9" i="10"/>
  <c r="G9" i="10"/>
  <c r="K8" i="10"/>
  <c r="O7" i="10"/>
  <c r="G7" i="10"/>
  <c r="Y6" i="10"/>
  <c r="AB22" i="10"/>
  <c r="T22" i="10"/>
  <c r="X21" i="10"/>
  <c r="AB20" i="10"/>
  <c r="T20" i="10"/>
  <c r="X19" i="10"/>
  <c r="AB18" i="10"/>
  <c r="T18" i="10"/>
  <c r="X17" i="10"/>
  <c r="AB16" i="10"/>
  <c r="T16" i="10"/>
  <c r="X15" i="10"/>
  <c r="AB14" i="10"/>
  <c r="T14" i="10"/>
  <c r="X13" i="10"/>
  <c r="AB12" i="10"/>
  <c r="T12" i="10"/>
  <c r="X11" i="10"/>
  <c r="AB10" i="10"/>
  <c r="T10" i="10"/>
  <c r="X9" i="10"/>
  <c r="AB8" i="10"/>
  <c r="T8" i="10"/>
  <c r="X7" i="10"/>
  <c r="L22" i="10"/>
  <c r="L10" i="10"/>
  <c r="R6" i="10"/>
  <c r="U14" i="10"/>
  <c r="O6" i="10"/>
  <c r="G6" i="10"/>
  <c r="J22" i="10"/>
  <c r="N21" i="10"/>
  <c r="F21" i="10"/>
  <c r="J20" i="10"/>
  <c r="N19" i="10"/>
  <c r="F19" i="10"/>
  <c r="J18" i="10"/>
  <c r="N17" i="10"/>
  <c r="F17" i="10"/>
  <c r="J16" i="10"/>
  <c r="N15" i="10"/>
  <c r="F15" i="10"/>
  <c r="J14" i="10"/>
  <c r="N13" i="10"/>
  <c r="F13" i="10"/>
  <c r="J12" i="10"/>
  <c r="N11" i="10"/>
  <c r="F11" i="10"/>
  <c r="J10" i="10"/>
  <c r="N9" i="10"/>
  <c r="F9" i="10"/>
  <c r="J8" i="10"/>
  <c r="N7" i="10"/>
  <c r="F7" i="10"/>
  <c r="X6" i="10"/>
  <c r="AA22" i="10"/>
  <c r="S22" i="10"/>
  <c r="W21" i="10"/>
  <c r="AA20" i="10"/>
  <c r="S20" i="10"/>
  <c r="W19" i="10"/>
  <c r="AA18" i="10"/>
  <c r="S18" i="10"/>
  <c r="W17" i="10"/>
  <c r="AA16" i="10"/>
  <c r="S16" i="10"/>
  <c r="W15" i="10"/>
  <c r="AA14" i="10"/>
  <c r="S14" i="10"/>
  <c r="W13" i="10"/>
  <c r="AA12" i="10"/>
  <c r="S12" i="10"/>
  <c r="W11" i="10"/>
  <c r="AA10" i="10"/>
  <c r="S10" i="10"/>
  <c r="W9" i="10"/>
  <c r="AA8" i="10"/>
  <c r="S8" i="10"/>
  <c r="W7" i="10"/>
  <c r="D22" i="10"/>
  <c r="L18" i="10"/>
  <c r="L14" i="10"/>
  <c r="U22" i="10"/>
  <c r="U18" i="10"/>
  <c r="U10" i="10"/>
  <c r="N6" i="10"/>
  <c r="F6" i="10"/>
  <c r="I22" i="10"/>
  <c r="M21" i="10"/>
  <c r="E21" i="10"/>
  <c r="I20" i="10"/>
  <c r="M19" i="10"/>
  <c r="E19" i="10"/>
  <c r="I18" i="10"/>
  <c r="M17" i="10"/>
  <c r="E17" i="10"/>
  <c r="I16" i="10"/>
  <c r="M15" i="10"/>
  <c r="E15" i="10"/>
  <c r="I14" i="10"/>
  <c r="M13" i="10"/>
  <c r="E13" i="10"/>
  <c r="I12" i="10"/>
  <c r="M11" i="10"/>
  <c r="E11" i="10"/>
  <c r="I10" i="10"/>
  <c r="M9" i="10"/>
  <c r="E9" i="10"/>
  <c r="I8" i="10"/>
  <c r="M7" i="10"/>
  <c r="E7" i="10"/>
  <c r="W6" i="10"/>
  <c r="Z22" i="10"/>
  <c r="R22" i="10"/>
  <c r="V21" i="10"/>
  <c r="Z20" i="10"/>
  <c r="R20" i="10"/>
  <c r="V19" i="10"/>
  <c r="Z18" i="10"/>
  <c r="R18" i="10"/>
  <c r="V17" i="10"/>
  <c r="Z16" i="10"/>
  <c r="R16" i="10"/>
  <c r="V15" i="10"/>
  <c r="Z14" i="10"/>
  <c r="R14" i="10"/>
  <c r="V13" i="10"/>
  <c r="Z12" i="10"/>
  <c r="R12" i="10"/>
  <c r="V11" i="10"/>
  <c r="Z10" i="10"/>
  <c r="R10" i="10"/>
  <c r="V9" i="10"/>
  <c r="Z8" i="10"/>
  <c r="R8" i="10"/>
  <c r="V7" i="10"/>
  <c r="M6" i="10"/>
  <c r="H22" i="10"/>
  <c r="H14" i="10"/>
  <c r="V6" i="10"/>
  <c r="Y14" i="10"/>
  <c r="Y10" i="10"/>
  <c r="L6" i="10"/>
  <c r="O22" i="10"/>
  <c r="G22" i="10"/>
  <c r="K21" i="10"/>
  <c r="O20" i="10"/>
  <c r="G20" i="10"/>
  <c r="K19" i="10"/>
  <c r="O18" i="10"/>
  <c r="G18" i="10"/>
  <c r="K17" i="10"/>
  <c r="O16" i="10"/>
  <c r="G16" i="10"/>
  <c r="K15" i="10"/>
  <c r="O14" i="10"/>
  <c r="G14" i="10"/>
  <c r="K13" i="10"/>
  <c r="O12" i="10"/>
  <c r="G12" i="10"/>
  <c r="K11" i="10"/>
  <c r="O10" i="10"/>
  <c r="G10" i="10"/>
  <c r="K9" i="10"/>
  <c r="O8" i="10"/>
  <c r="G8" i="10"/>
  <c r="K7" i="10"/>
  <c r="AB21" i="10"/>
  <c r="AB19" i="10"/>
  <c r="AB17" i="10"/>
  <c r="AB15" i="10"/>
  <c r="AB13" i="10"/>
  <c r="AB11" i="10"/>
  <c r="AB9" i="10"/>
  <c r="AB7" i="10"/>
  <c r="V10" i="7"/>
  <c r="AC10" i="7" s="1"/>
  <c r="V11" i="7"/>
  <c r="V12" i="7"/>
  <c r="V13" i="7"/>
  <c r="V14" i="7"/>
  <c r="V15" i="7"/>
  <c r="V16" i="7"/>
  <c r="V17" i="7"/>
  <c r="V18" i="7"/>
  <c r="V19" i="7"/>
  <c r="V20" i="7"/>
  <c r="V21" i="7"/>
  <c r="V22" i="7"/>
  <c r="V23" i="7"/>
  <c r="V24" i="7"/>
  <c r="V25" i="7"/>
  <c r="V26" i="7"/>
  <c r="M23" i="10" l="1"/>
  <c r="M25" i="10" s="1"/>
  <c r="M27" i="10" s="1"/>
  <c r="Z23" i="10"/>
  <c r="Z25" i="10" s="1"/>
  <c r="Z27" i="10" s="1"/>
  <c r="D23" i="10"/>
  <c r="D25" i="10" s="1"/>
  <c r="D27" i="10" s="1"/>
  <c r="R23" i="10"/>
  <c r="R25" i="10" s="1"/>
  <c r="R27" i="10" s="1"/>
  <c r="S23" i="10"/>
  <c r="S26" i="10" s="1"/>
  <c r="T23" i="10"/>
  <c r="T24" i="10" s="1"/>
  <c r="J23" i="10"/>
  <c r="J25" i="10" s="1"/>
  <c r="J27" i="10" s="1"/>
  <c r="AB23" i="10"/>
  <c r="AB25" i="10" s="1"/>
  <c r="AB27" i="10" s="1"/>
  <c r="K23" i="10"/>
  <c r="K24" i="10" s="1"/>
  <c r="X23" i="10"/>
  <c r="X26" i="10" s="1"/>
  <c r="AA23" i="10"/>
  <c r="AA24" i="10" s="1"/>
  <c r="O23" i="10"/>
  <c r="O26" i="10" s="1"/>
  <c r="AC19" i="7"/>
  <c r="W19" i="7"/>
  <c r="AC11" i="7"/>
  <c r="W11" i="7"/>
  <c r="W25" i="7"/>
  <c r="AC25" i="7"/>
  <c r="W17" i="7"/>
  <c r="AC17" i="7"/>
  <c r="W16" i="7"/>
  <c r="AC16" i="7"/>
  <c r="W23" i="7"/>
  <c r="AC23" i="7"/>
  <c r="W22" i="7"/>
  <c r="AC22" i="7"/>
  <c r="W14" i="7"/>
  <c r="AC14" i="7"/>
  <c r="W24" i="7"/>
  <c r="AC24" i="7"/>
  <c r="W15" i="7"/>
  <c r="AC15" i="7"/>
  <c r="AC21" i="7"/>
  <c r="W21" i="7"/>
  <c r="AC13" i="7"/>
  <c r="W13" i="7"/>
  <c r="W20" i="7"/>
  <c r="AC20" i="7"/>
  <c r="W12" i="7"/>
  <c r="AC12" i="7"/>
  <c r="W26" i="7"/>
  <c r="AC26" i="7"/>
  <c r="W18" i="7"/>
  <c r="AC18" i="7"/>
  <c r="W10" i="7"/>
  <c r="S24" i="10"/>
  <c r="D26" i="10"/>
  <c r="L23" i="10"/>
  <c r="E23" i="10"/>
  <c r="V23" i="10"/>
  <c r="M26" i="10"/>
  <c r="F23" i="10"/>
  <c r="Z24" i="10"/>
  <c r="M24" i="10"/>
  <c r="Y23" i="10"/>
  <c r="N23" i="10"/>
  <c r="G23" i="10"/>
  <c r="H23" i="10"/>
  <c r="I23" i="10"/>
  <c r="W23" i="10"/>
  <c r="U23" i="10"/>
  <c r="AE10" i="7"/>
  <c r="T10" i="7"/>
  <c r="M10" i="7"/>
  <c r="B17" i="10"/>
  <c r="J24" i="10" l="1"/>
  <c r="J26" i="10"/>
  <c r="D24" i="10"/>
  <c r="AA25" i="10"/>
  <c r="AA27" i="10" s="1"/>
  <c r="Z26" i="10"/>
  <c r="X24" i="10"/>
  <c r="O25" i="10"/>
  <c r="O27" i="10" s="1"/>
  <c r="S25" i="10"/>
  <c r="S27" i="10" s="1"/>
  <c r="T26" i="10"/>
  <c r="T25" i="10"/>
  <c r="T27" i="10" s="1"/>
  <c r="K25" i="10"/>
  <c r="K27" i="10" s="1"/>
  <c r="X25" i="10"/>
  <c r="X27" i="10" s="1"/>
  <c r="K26" i="10"/>
  <c r="AA26" i="10"/>
  <c r="AB24" i="10"/>
  <c r="O24" i="10"/>
  <c r="R24" i="10"/>
  <c r="AB26" i="10"/>
  <c r="R26" i="10"/>
  <c r="F24" i="10"/>
  <c r="F25" i="10"/>
  <c r="F27" i="10" s="1"/>
  <c r="F26" i="10"/>
  <c r="H24" i="10"/>
  <c r="H25" i="10"/>
  <c r="H27" i="10" s="1"/>
  <c r="H26" i="10"/>
  <c r="G26" i="10"/>
  <c r="G25" i="10"/>
  <c r="G27" i="10" s="1"/>
  <c r="G24" i="10"/>
  <c r="V24" i="10"/>
  <c r="V26" i="10"/>
  <c r="V25" i="10"/>
  <c r="V27" i="10" s="1"/>
  <c r="N24" i="10"/>
  <c r="N25" i="10"/>
  <c r="N27" i="10" s="1"/>
  <c r="N26" i="10"/>
  <c r="E24" i="10"/>
  <c r="E26" i="10"/>
  <c r="E25" i="10"/>
  <c r="E27" i="10" s="1"/>
  <c r="L24" i="10"/>
  <c r="L25" i="10"/>
  <c r="L27" i="10" s="1"/>
  <c r="L26" i="10"/>
  <c r="U25" i="10"/>
  <c r="U27" i="10" s="1"/>
  <c r="U26" i="10"/>
  <c r="U24" i="10"/>
  <c r="Y24" i="10"/>
  <c r="Y26" i="10"/>
  <c r="Y25" i="10"/>
  <c r="Y27" i="10" s="1"/>
  <c r="W25" i="10"/>
  <c r="W27" i="10" s="1"/>
  <c r="W24" i="10"/>
  <c r="W26" i="10"/>
  <c r="I24" i="10"/>
  <c r="I26" i="10"/>
  <c r="I25" i="10"/>
  <c r="I27" i="10" s="1"/>
  <c r="T12" i="7" l="1"/>
  <c r="T11" i="7"/>
  <c r="T13" i="7"/>
  <c r="T14" i="7"/>
  <c r="T15" i="7"/>
  <c r="T16" i="7"/>
  <c r="T17" i="7"/>
  <c r="T18" i="7"/>
  <c r="T19" i="7"/>
  <c r="T20" i="7"/>
  <c r="T21" i="7"/>
  <c r="T22" i="7"/>
  <c r="T23" i="7"/>
  <c r="T24" i="7"/>
  <c r="T25" i="7"/>
  <c r="T26" i="7"/>
  <c r="AE11" i="7" l="1"/>
  <c r="AE12" i="7"/>
  <c r="AE13" i="7"/>
  <c r="AE14" i="7"/>
  <c r="AE15" i="7"/>
  <c r="AE16" i="7"/>
  <c r="AE17" i="7"/>
  <c r="AE18" i="7"/>
  <c r="AE19" i="7"/>
  <c r="AE20" i="7"/>
  <c r="AE21" i="7"/>
  <c r="AE22" i="7"/>
  <c r="AE23" i="7"/>
  <c r="AE24" i="7"/>
  <c r="AE25" i="7"/>
  <c r="AE26" i="7"/>
  <c r="M11" i="7"/>
  <c r="M12" i="7"/>
  <c r="M13" i="7"/>
  <c r="M14" i="7"/>
  <c r="M15" i="7"/>
  <c r="M16" i="7"/>
  <c r="M17" i="7"/>
  <c r="M18" i="7"/>
  <c r="M19" i="7"/>
  <c r="M20" i="7"/>
  <c r="M21" i="7"/>
  <c r="M22" i="7"/>
  <c r="M23" i="7"/>
  <c r="M24" i="7"/>
  <c r="M25" i="7"/>
  <c r="M26" i="7"/>
  <c r="AI9" i="6"/>
  <c r="AD9" i="6"/>
  <c r="B5" i="12"/>
  <c r="AE9" i="6"/>
  <c r="Z9" i="6"/>
  <c r="Z13" i="6"/>
  <c r="Z11" i="6"/>
  <c r="Z12" i="6"/>
  <c r="Z14" i="6"/>
  <c r="Z15" i="6"/>
  <c r="Z16" i="6"/>
  <c r="Z17" i="6"/>
  <c r="Z18" i="6"/>
  <c r="Z19" i="6"/>
  <c r="Z20" i="6"/>
  <c r="Z21" i="6"/>
  <c r="Z22" i="6"/>
  <c r="Z23" i="6"/>
  <c r="Z24" i="6"/>
  <c r="Z25" i="6"/>
  <c r="Z26" i="6"/>
  <c r="Z27" i="6"/>
  <c r="Z28" i="6"/>
  <c r="Z29" i="6"/>
  <c r="Z10" i="6"/>
  <c r="X9" i="6"/>
  <c r="X10" i="6"/>
  <c r="X11" i="6"/>
  <c r="X12" i="6"/>
  <c r="X13" i="6"/>
  <c r="X14" i="6"/>
  <c r="X15" i="6"/>
  <c r="X16" i="6"/>
  <c r="X17" i="6"/>
  <c r="X18" i="6"/>
  <c r="X19" i="6"/>
  <c r="X20" i="6"/>
  <c r="X21" i="6"/>
  <c r="X22" i="6"/>
  <c r="X23" i="6"/>
  <c r="X24" i="6"/>
  <c r="X25" i="6"/>
  <c r="X26" i="6"/>
  <c r="X27" i="6"/>
  <c r="X28" i="6"/>
  <c r="X29" i="6"/>
  <c r="Q11" i="6"/>
  <c r="Q12" i="6"/>
  <c r="Q13" i="6"/>
  <c r="Q14" i="6"/>
  <c r="Q15" i="6"/>
  <c r="Q16" i="6"/>
  <c r="Q17" i="6"/>
  <c r="Q18" i="6"/>
  <c r="Q19" i="6"/>
  <c r="Q20" i="6"/>
  <c r="Q21" i="6"/>
  <c r="Q22" i="6"/>
  <c r="Q23" i="6"/>
  <c r="Q24" i="6"/>
  <c r="Q25" i="6"/>
  <c r="Q26" i="6"/>
  <c r="Q27" i="6"/>
  <c r="Q28" i="6"/>
  <c r="Q29" i="6"/>
  <c r="Q10" i="6"/>
  <c r="P10" i="6"/>
  <c r="K9" i="6"/>
  <c r="K11" i="6"/>
  <c r="K12" i="6"/>
  <c r="K13" i="6"/>
  <c r="K14" i="6"/>
  <c r="K15" i="6"/>
  <c r="K16" i="6"/>
  <c r="K17" i="6"/>
  <c r="K18" i="6"/>
  <c r="K19" i="6"/>
  <c r="K20" i="6"/>
  <c r="K21" i="6"/>
  <c r="K22" i="6"/>
  <c r="K23" i="6"/>
  <c r="K24" i="6"/>
  <c r="K25" i="6"/>
  <c r="K26" i="6"/>
  <c r="K27" i="6"/>
  <c r="K28" i="6"/>
  <c r="K29" i="6"/>
  <c r="K10" i="6"/>
  <c r="AA5" i="18"/>
  <c r="Z5" i="18"/>
  <c r="Y5" i="18"/>
  <c r="X5" i="18"/>
  <c r="W5" i="18"/>
  <c r="V5" i="18"/>
  <c r="U5" i="18"/>
  <c r="T5" i="18"/>
  <c r="S5" i="18"/>
  <c r="R5" i="18"/>
  <c r="N5" i="18"/>
  <c r="M5" i="18"/>
  <c r="L5" i="18"/>
  <c r="K5" i="18"/>
  <c r="J5" i="18"/>
  <c r="I5" i="18"/>
  <c r="H5" i="18"/>
  <c r="G5" i="18"/>
  <c r="F5" i="18"/>
  <c r="E5" i="18"/>
  <c r="D5" i="18"/>
  <c r="O5" i="18" s="1"/>
  <c r="C5" i="18"/>
  <c r="B5" i="18"/>
  <c r="J9" i="6"/>
  <c r="J11" i="6"/>
  <c r="J12" i="6"/>
  <c r="J13" i="6"/>
  <c r="J14" i="6"/>
  <c r="J15" i="6"/>
  <c r="J16" i="6"/>
  <c r="J17" i="6"/>
  <c r="J18" i="6"/>
  <c r="J19" i="6"/>
  <c r="J20" i="6"/>
  <c r="J21" i="6"/>
  <c r="J22" i="6"/>
  <c r="J23" i="6"/>
  <c r="J24" i="6"/>
  <c r="J25" i="6"/>
  <c r="J26" i="6"/>
  <c r="J27" i="6"/>
  <c r="J28" i="6"/>
  <c r="J29" i="6"/>
  <c r="Y9" i="6" l="1"/>
  <c r="V9" i="6"/>
  <c r="AE10" i="6"/>
  <c r="AE11" i="6"/>
  <c r="AE12" i="6"/>
  <c r="AE13" i="6"/>
  <c r="AE14" i="6"/>
  <c r="AE15" i="6"/>
  <c r="AE16" i="6"/>
  <c r="AE17" i="6"/>
  <c r="AE18" i="6"/>
  <c r="AE19" i="6"/>
  <c r="AE20" i="6"/>
  <c r="AE21" i="6"/>
  <c r="AE22" i="6"/>
  <c r="AE23" i="6"/>
  <c r="AE24" i="6"/>
  <c r="AE25" i="6"/>
  <c r="AE26" i="6"/>
  <c r="AE27" i="6"/>
  <c r="AE28" i="6"/>
  <c r="AE29" i="6"/>
  <c r="AC9" i="6" l="1"/>
  <c r="V10" i="22"/>
  <c r="X10" i="22"/>
  <c r="V11" i="22"/>
  <c r="X11" i="22"/>
  <c r="V12" i="22"/>
  <c r="X12" i="22"/>
  <c r="V13" i="22"/>
  <c r="X13" i="22"/>
  <c r="V14" i="22"/>
  <c r="X14" i="22"/>
  <c r="V15" i="22"/>
  <c r="X15" i="22"/>
  <c r="V16" i="22"/>
  <c r="X16" i="22"/>
  <c r="V17" i="22"/>
  <c r="X17" i="22"/>
  <c r="V18" i="22"/>
  <c r="X18" i="22"/>
  <c r="V19" i="22"/>
  <c r="X19" i="22"/>
  <c r="V20" i="22"/>
  <c r="X20" i="22"/>
  <c r="V21" i="22"/>
  <c r="X21" i="22"/>
  <c r="V22" i="22"/>
  <c r="X22" i="22"/>
  <c r="V23" i="22"/>
  <c r="X23" i="22"/>
  <c r="V24" i="22"/>
  <c r="X24" i="22"/>
  <c r="V25" i="22"/>
  <c r="X25" i="22"/>
  <c r="V26" i="22"/>
  <c r="X26" i="22"/>
  <c r="V27" i="22"/>
  <c r="X27" i="22"/>
  <c r="V28" i="22"/>
  <c r="X28" i="22"/>
  <c r="X9" i="22"/>
  <c r="V9" i="22"/>
  <c r="AF19" i="22"/>
  <c r="AG9" i="22"/>
  <c r="AH9" i="22"/>
  <c r="AG10" i="22"/>
  <c r="AH10" i="22"/>
  <c r="AG11" i="22"/>
  <c r="AH11" i="22"/>
  <c r="AG12" i="22"/>
  <c r="AH12" i="22"/>
  <c r="AG13" i="22"/>
  <c r="AH13" i="22"/>
  <c r="AG14" i="22"/>
  <c r="AH14" i="22"/>
  <c r="AG15" i="22"/>
  <c r="AH15" i="22"/>
  <c r="AG16" i="22"/>
  <c r="AH16" i="22"/>
  <c r="AG17" i="22"/>
  <c r="AH17" i="22"/>
  <c r="AG18" i="22"/>
  <c r="AH18" i="22"/>
  <c r="AG19" i="22"/>
  <c r="AH19" i="22"/>
  <c r="AG20" i="22"/>
  <c r="AH20" i="22"/>
  <c r="AG21" i="22"/>
  <c r="AH21" i="22"/>
  <c r="AG22" i="22"/>
  <c r="AH22" i="22"/>
  <c r="AG23" i="22"/>
  <c r="AH23" i="22"/>
  <c r="AG24" i="22"/>
  <c r="AH24" i="22"/>
  <c r="AG25" i="22"/>
  <c r="AH25" i="22"/>
  <c r="AG26" i="22"/>
  <c r="AH26" i="22"/>
  <c r="AG27" i="22"/>
  <c r="AH27" i="22"/>
  <c r="AG28" i="22"/>
  <c r="AH28" i="22"/>
  <c r="AE9" i="22"/>
  <c r="AF9" i="22"/>
  <c r="AE10" i="22"/>
  <c r="AF10" i="22"/>
  <c r="AE11" i="22"/>
  <c r="AF11" i="22"/>
  <c r="AE12" i="22"/>
  <c r="AF12" i="22"/>
  <c r="AE13" i="22"/>
  <c r="AF13" i="22"/>
  <c r="AE14" i="22"/>
  <c r="AF14" i="22"/>
  <c r="AE15" i="22"/>
  <c r="AF15" i="22"/>
  <c r="AE16" i="22"/>
  <c r="AF16" i="22"/>
  <c r="AE17" i="22"/>
  <c r="AF17" i="22"/>
  <c r="AE18" i="22"/>
  <c r="AF18" i="22"/>
  <c r="AE19" i="22"/>
  <c r="AE20" i="22"/>
  <c r="AF20" i="22"/>
  <c r="AE21" i="22"/>
  <c r="AF21" i="22"/>
  <c r="AE22" i="22"/>
  <c r="AF22" i="22"/>
  <c r="AE23" i="22"/>
  <c r="AF23" i="22"/>
  <c r="AE24" i="22"/>
  <c r="AF24" i="22"/>
  <c r="AE25" i="22"/>
  <c r="AF25" i="22"/>
  <c r="AE26" i="22"/>
  <c r="AF26" i="22"/>
  <c r="AE27" i="22"/>
  <c r="AF27" i="22"/>
  <c r="AE28" i="22"/>
  <c r="AF28" i="22"/>
  <c r="AA24" i="23"/>
  <c r="Z24" i="23"/>
  <c r="Y24" i="23"/>
  <c r="X24" i="23"/>
  <c r="W24" i="23"/>
  <c r="V24" i="23"/>
  <c r="U24" i="23"/>
  <c r="T24" i="23"/>
  <c r="S24" i="23"/>
  <c r="R24" i="23"/>
  <c r="N24" i="23"/>
  <c r="M24" i="23"/>
  <c r="L24" i="23"/>
  <c r="K24" i="23"/>
  <c r="J24" i="23"/>
  <c r="I24" i="23"/>
  <c r="H24" i="23"/>
  <c r="G24" i="23"/>
  <c r="F24" i="23"/>
  <c r="E24" i="23"/>
  <c r="D24" i="23"/>
  <c r="C24" i="23"/>
  <c r="B24" i="23"/>
  <c r="AA23" i="23"/>
  <c r="Z23" i="23"/>
  <c r="Y23" i="23"/>
  <c r="X23" i="23"/>
  <c r="W23" i="23"/>
  <c r="V23" i="23"/>
  <c r="U23" i="23"/>
  <c r="T23" i="23"/>
  <c r="S23" i="23"/>
  <c r="R23" i="23"/>
  <c r="N23" i="23"/>
  <c r="M23" i="23"/>
  <c r="L23" i="23"/>
  <c r="K23" i="23"/>
  <c r="J23" i="23"/>
  <c r="I23" i="23"/>
  <c r="H23" i="23"/>
  <c r="G23" i="23"/>
  <c r="F23" i="23"/>
  <c r="E23" i="23"/>
  <c r="D23" i="23"/>
  <c r="C23" i="23"/>
  <c r="B23" i="23"/>
  <c r="AA22" i="23"/>
  <c r="Z22" i="23"/>
  <c r="Y22" i="23"/>
  <c r="X22" i="23"/>
  <c r="W22" i="23"/>
  <c r="V22" i="23"/>
  <c r="U22" i="23"/>
  <c r="T22" i="23"/>
  <c r="S22" i="23"/>
  <c r="R22" i="23"/>
  <c r="P22" i="23"/>
  <c r="N22" i="23"/>
  <c r="M22" i="23"/>
  <c r="L22" i="23"/>
  <c r="K22" i="23"/>
  <c r="J22" i="23"/>
  <c r="I22" i="23"/>
  <c r="H22" i="23"/>
  <c r="G22" i="23"/>
  <c r="F22" i="23"/>
  <c r="E22" i="23"/>
  <c r="D22" i="23"/>
  <c r="C22" i="23"/>
  <c r="B22" i="23"/>
  <c r="AA21" i="23"/>
  <c r="Z21" i="23"/>
  <c r="Y21" i="23"/>
  <c r="X21" i="23"/>
  <c r="W21" i="23"/>
  <c r="V21" i="23"/>
  <c r="U21" i="23"/>
  <c r="T21" i="23"/>
  <c r="S21" i="23"/>
  <c r="R21" i="23"/>
  <c r="N21" i="23"/>
  <c r="M21" i="23"/>
  <c r="L21" i="23"/>
  <c r="K21" i="23"/>
  <c r="J21" i="23"/>
  <c r="I21" i="23"/>
  <c r="H21" i="23"/>
  <c r="G21" i="23"/>
  <c r="F21" i="23"/>
  <c r="E21" i="23"/>
  <c r="D21" i="23"/>
  <c r="C21" i="23"/>
  <c r="B21" i="23"/>
  <c r="AA20" i="23"/>
  <c r="Z20" i="23"/>
  <c r="Y20" i="23"/>
  <c r="X20" i="23"/>
  <c r="W20" i="23"/>
  <c r="V20" i="23"/>
  <c r="U20" i="23"/>
  <c r="T20" i="23"/>
  <c r="S20" i="23"/>
  <c r="R20" i="23"/>
  <c r="N20" i="23"/>
  <c r="M20" i="23"/>
  <c r="L20" i="23"/>
  <c r="K20" i="23"/>
  <c r="J20" i="23"/>
  <c r="I20" i="23"/>
  <c r="H20" i="23"/>
  <c r="G20" i="23"/>
  <c r="F20" i="23"/>
  <c r="E20" i="23"/>
  <c r="D20" i="23"/>
  <c r="C20" i="23"/>
  <c r="B20" i="23"/>
  <c r="AA19" i="23"/>
  <c r="Z19" i="23"/>
  <c r="Y19" i="23"/>
  <c r="X19" i="23"/>
  <c r="W19" i="23"/>
  <c r="V19" i="23"/>
  <c r="U19" i="23"/>
  <c r="T19" i="23"/>
  <c r="S19" i="23"/>
  <c r="R19" i="23"/>
  <c r="Q19" i="23"/>
  <c r="N19" i="23"/>
  <c r="M19" i="23"/>
  <c r="L19" i="23"/>
  <c r="K19" i="23"/>
  <c r="J19" i="23"/>
  <c r="I19" i="23"/>
  <c r="H19" i="23"/>
  <c r="G19" i="23"/>
  <c r="F19" i="23"/>
  <c r="E19" i="23"/>
  <c r="D19" i="23"/>
  <c r="C19" i="23"/>
  <c r="B19" i="23"/>
  <c r="AA18" i="23"/>
  <c r="Z18" i="23"/>
  <c r="Y18" i="23"/>
  <c r="X18" i="23"/>
  <c r="W18" i="23"/>
  <c r="V18" i="23"/>
  <c r="U18" i="23"/>
  <c r="T18" i="23"/>
  <c r="S18" i="23"/>
  <c r="R18" i="23"/>
  <c r="N18" i="23"/>
  <c r="M18" i="23"/>
  <c r="L18" i="23"/>
  <c r="K18" i="23"/>
  <c r="J18" i="23"/>
  <c r="I18" i="23"/>
  <c r="H18" i="23"/>
  <c r="G18" i="23"/>
  <c r="F18" i="23"/>
  <c r="E18" i="23"/>
  <c r="D18" i="23"/>
  <c r="C18" i="23"/>
  <c r="B18" i="23"/>
  <c r="AA17" i="23"/>
  <c r="Z17" i="23"/>
  <c r="Y17" i="23"/>
  <c r="X17" i="23"/>
  <c r="W17" i="23"/>
  <c r="V17" i="23"/>
  <c r="U17" i="23"/>
  <c r="T17" i="23"/>
  <c r="S17" i="23"/>
  <c r="R17" i="23"/>
  <c r="N17" i="23"/>
  <c r="M17" i="23"/>
  <c r="L17" i="23"/>
  <c r="K17" i="23"/>
  <c r="J17" i="23"/>
  <c r="I17" i="23"/>
  <c r="H17" i="23"/>
  <c r="G17" i="23"/>
  <c r="F17" i="23"/>
  <c r="E17" i="23"/>
  <c r="D17" i="23"/>
  <c r="C17" i="23"/>
  <c r="B17" i="23"/>
  <c r="AA16" i="23"/>
  <c r="Z16" i="23"/>
  <c r="Y16" i="23"/>
  <c r="X16" i="23"/>
  <c r="W16" i="23"/>
  <c r="V16" i="23"/>
  <c r="U16" i="23"/>
  <c r="T16" i="23"/>
  <c r="S16" i="23"/>
  <c r="R16" i="23"/>
  <c r="N16" i="23"/>
  <c r="M16" i="23"/>
  <c r="L16" i="23"/>
  <c r="K16" i="23"/>
  <c r="J16" i="23"/>
  <c r="I16" i="23"/>
  <c r="H16" i="23"/>
  <c r="G16" i="23"/>
  <c r="F16" i="23"/>
  <c r="E16" i="23"/>
  <c r="D16" i="23"/>
  <c r="C16" i="23"/>
  <c r="B16" i="23"/>
  <c r="AA15" i="23"/>
  <c r="Z15" i="23"/>
  <c r="Y15" i="23"/>
  <c r="X15" i="23"/>
  <c r="W15" i="23"/>
  <c r="V15" i="23"/>
  <c r="U15" i="23"/>
  <c r="T15" i="23"/>
  <c r="S15" i="23"/>
  <c r="R15" i="23"/>
  <c r="N15" i="23"/>
  <c r="M15" i="23"/>
  <c r="L15" i="23"/>
  <c r="K15" i="23"/>
  <c r="J15" i="23"/>
  <c r="I15" i="23"/>
  <c r="H15" i="23"/>
  <c r="G15" i="23"/>
  <c r="F15" i="23"/>
  <c r="E15" i="23"/>
  <c r="D15" i="23"/>
  <c r="C15" i="23"/>
  <c r="B15" i="23"/>
  <c r="AA14" i="23"/>
  <c r="Z14" i="23"/>
  <c r="Y14" i="23"/>
  <c r="X14" i="23"/>
  <c r="W14" i="23"/>
  <c r="V14" i="23"/>
  <c r="U14" i="23"/>
  <c r="T14" i="23"/>
  <c r="S14" i="23"/>
  <c r="R14" i="23"/>
  <c r="P14" i="23"/>
  <c r="N14" i="23"/>
  <c r="M14" i="23"/>
  <c r="L14" i="23"/>
  <c r="K14" i="23"/>
  <c r="J14" i="23"/>
  <c r="I14" i="23"/>
  <c r="H14" i="23"/>
  <c r="G14" i="23"/>
  <c r="F14" i="23"/>
  <c r="E14" i="23"/>
  <c r="D14" i="23"/>
  <c r="C14" i="23"/>
  <c r="B14" i="23"/>
  <c r="AA13" i="23"/>
  <c r="Z13" i="23"/>
  <c r="Y13" i="23"/>
  <c r="X13" i="23"/>
  <c r="W13" i="23"/>
  <c r="V13" i="23"/>
  <c r="U13" i="23"/>
  <c r="T13" i="23"/>
  <c r="S13" i="23"/>
  <c r="R13" i="23"/>
  <c r="N13" i="23"/>
  <c r="M13" i="23"/>
  <c r="L13" i="23"/>
  <c r="K13" i="23"/>
  <c r="J13" i="23"/>
  <c r="I13" i="23"/>
  <c r="H13" i="23"/>
  <c r="G13" i="23"/>
  <c r="F13" i="23"/>
  <c r="E13" i="23"/>
  <c r="D13" i="23"/>
  <c r="C13" i="23"/>
  <c r="B13" i="23"/>
  <c r="AA12" i="23"/>
  <c r="Z12" i="23"/>
  <c r="Y12" i="23"/>
  <c r="X12" i="23"/>
  <c r="W12" i="23"/>
  <c r="V12" i="23"/>
  <c r="U12" i="23"/>
  <c r="T12" i="23"/>
  <c r="S12" i="23"/>
  <c r="R12" i="23"/>
  <c r="N12" i="23"/>
  <c r="M12" i="23"/>
  <c r="L12" i="23"/>
  <c r="K12" i="23"/>
  <c r="J12" i="23"/>
  <c r="I12" i="23"/>
  <c r="H12" i="23"/>
  <c r="G12" i="23"/>
  <c r="F12" i="23"/>
  <c r="E12" i="23"/>
  <c r="D12" i="23"/>
  <c r="C12" i="23"/>
  <c r="B12" i="23"/>
  <c r="AA11" i="23"/>
  <c r="Z11" i="23"/>
  <c r="Y11" i="23"/>
  <c r="X11" i="23"/>
  <c r="W11" i="23"/>
  <c r="V11" i="23"/>
  <c r="U11" i="23"/>
  <c r="T11" i="23"/>
  <c r="S11" i="23"/>
  <c r="R11" i="23"/>
  <c r="Q11" i="23"/>
  <c r="N11" i="23"/>
  <c r="M11" i="23"/>
  <c r="L11" i="23"/>
  <c r="K11" i="23"/>
  <c r="J11" i="23"/>
  <c r="I11" i="23"/>
  <c r="H11" i="23"/>
  <c r="G11" i="23"/>
  <c r="F11" i="23"/>
  <c r="E11" i="23"/>
  <c r="D11" i="23"/>
  <c r="C11" i="23"/>
  <c r="B11" i="23"/>
  <c r="AA10" i="23"/>
  <c r="Z10" i="23"/>
  <c r="Y10" i="23"/>
  <c r="X10" i="23"/>
  <c r="W10" i="23"/>
  <c r="V10" i="23"/>
  <c r="U10" i="23"/>
  <c r="T10" i="23"/>
  <c r="S10" i="23"/>
  <c r="R10" i="23"/>
  <c r="N10" i="23"/>
  <c r="M10" i="23"/>
  <c r="L10" i="23"/>
  <c r="K10" i="23"/>
  <c r="J10" i="23"/>
  <c r="I10" i="23"/>
  <c r="H10" i="23"/>
  <c r="G10" i="23"/>
  <c r="F10" i="23"/>
  <c r="E10" i="23"/>
  <c r="D10" i="23"/>
  <c r="C10" i="23"/>
  <c r="B10" i="23"/>
  <c r="AA9" i="23"/>
  <c r="Z9" i="23"/>
  <c r="Y9" i="23"/>
  <c r="X9" i="23"/>
  <c r="W9" i="23"/>
  <c r="V9" i="23"/>
  <c r="U9" i="23"/>
  <c r="T9" i="23"/>
  <c r="S9" i="23"/>
  <c r="R9" i="23"/>
  <c r="N9" i="23"/>
  <c r="M9" i="23"/>
  <c r="L9" i="23"/>
  <c r="K9" i="23"/>
  <c r="J9" i="23"/>
  <c r="I9" i="23"/>
  <c r="H9" i="23"/>
  <c r="G9" i="23"/>
  <c r="F9" i="23"/>
  <c r="E9" i="23"/>
  <c r="D9" i="23"/>
  <c r="C9" i="23"/>
  <c r="B9" i="23"/>
  <c r="AA8" i="23"/>
  <c r="Z8" i="23"/>
  <c r="Y8" i="23"/>
  <c r="X8" i="23"/>
  <c r="W8" i="23"/>
  <c r="V8" i="23"/>
  <c r="U8" i="23"/>
  <c r="T8" i="23"/>
  <c r="S8" i="23"/>
  <c r="R8" i="23"/>
  <c r="N8" i="23"/>
  <c r="M8" i="23"/>
  <c r="L8" i="23"/>
  <c r="K8" i="23"/>
  <c r="J8" i="23"/>
  <c r="I8" i="23"/>
  <c r="H8" i="23"/>
  <c r="G8" i="23"/>
  <c r="F8" i="23"/>
  <c r="E8" i="23"/>
  <c r="D8" i="23"/>
  <c r="C8" i="23"/>
  <c r="B8" i="23"/>
  <c r="AA7" i="23"/>
  <c r="Z7" i="23"/>
  <c r="Y7" i="23"/>
  <c r="X7" i="23"/>
  <c r="W7" i="23"/>
  <c r="V7" i="23"/>
  <c r="U7" i="23"/>
  <c r="T7" i="23"/>
  <c r="S7" i="23"/>
  <c r="R7" i="23"/>
  <c r="N7" i="23"/>
  <c r="M7" i="23"/>
  <c r="L7" i="23"/>
  <c r="K7" i="23"/>
  <c r="J7" i="23"/>
  <c r="I7" i="23"/>
  <c r="H7" i="23"/>
  <c r="G7" i="23"/>
  <c r="F7" i="23"/>
  <c r="E7" i="23"/>
  <c r="D7" i="23"/>
  <c r="C7" i="23"/>
  <c r="B7" i="23"/>
  <c r="AA6" i="23"/>
  <c r="Z6" i="23"/>
  <c r="Y6" i="23"/>
  <c r="X6" i="23"/>
  <c r="W6" i="23"/>
  <c r="V6" i="23"/>
  <c r="U6" i="23"/>
  <c r="T6" i="23"/>
  <c r="S6" i="23"/>
  <c r="R6" i="23"/>
  <c r="P6" i="23"/>
  <c r="N6" i="23"/>
  <c r="M6" i="23"/>
  <c r="L6" i="23"/>
  <c r="K6" i="23"/>
  <c r="J6" i="23"/>
  <c r="I6" i="23"/>
  <c r="H6" i="23"/>
  <c r="G6" i="23"/>
  <c r="F6" i="23"/>
  <c r="E6" i="23"/>
  <c r="D6" i="23"/>
  <c r="C6" i="23"/>
  <c r="B6" i="23"/>
  <c r="AA5" i="23"/>
  <c r="Z5" i="23"/>
  <c r="Y5" i="23"/>
  <c r="X5" i="23"/>
  <c r="W5" i="23"/>
  <c r="V5" i="23"/>
  <c r="U5" i="23"/>
  <c r="T5" i="23"/>
  <c r="S5" i="23"/>
  <c r="R5" i="23"/>
  <c r="N5" i="23"/>
  <c r="M5" i="23"/>
  <c r="L5" i="23"/>
  <c r="K5" i="23"/>
  <c r="J5" i="23"/>
  <c r="I5" i="23"/>
  <c r="H5" i="23"/>
  <c r="G5" i="23"/>
  <c r="F5" i="23"/>
  <c r="E5" i="23"/>
  <c r="D5" i="23"/>
  <c r="C5" i="23"/>
  <c r="B5" i="23"/>
  <c r="Q3" i="23"/>
  <c r="Q24" i="23" s="1"/>
  <c r="P3" i="23"/>
  <c r="P19" i="23" s="1"/>
  <c r="P28" i="22"/>
  <c r="P26" i="22"/>
  <c r="P25" i="22"/>
  <c r="P20" i="22"/>
  <c r="P18" i="22"/>
  <c r="P17" i="22"/>
  <c r="P16" i="22"/>
  <c r="P15" i="22"/>
  <c r="P14" i="22"/>
  <c r="P13" i="22"/>
  <c r="P12" i="22"/>
  <c r="P11" i="22"/>
  <c r="P10" i="22"/>
  <c r="M10" i="22"/>
  <c r="P9" i="22"/>
  <c r="M9" i="22"/>
  <c r="R3" i="12"/>
  <c r="S3" i="12"/>
  <c r="T3" i="12"/>
  <c r="U3" i="12"/>
  <c r="V3" i="12"/>
  <c r="W3" i="12"/>
  <c r="X3" i="12"/>
  <c r="Y3" i="12"/>
  <c r="Z3" i="12"/>
  <c r="AA3" i="12"/>
  <c r="C3" i="12"/>
  <c r="D3" i="12"/>
  <c r="E3" i="12"/>
  <c r="F3" i="12"/>
  <c r="G3" i="12"/>
  <c r="H3" i="12"/>
  <c r="I3" i="12"/>
  <c r="J3" i="12"/>
  <c r="K3" i="12"/>
  <c r="L3" i="12"/>
  <c r="M3" i="12"/>
  <c r="N3" i="12"/>
  <c r="J10" i="6"/>
  <c r="G9" i="12" l="1"/>
  <c r="G11" i="12"/>
  <c r="G13" i="12"/>
  <c r="G15" i="12"/>
  <c r="G17" i="12"/>
  <c r="G19" i="12"/>
  <c r="G21" i="12"/>
  <c r="G23" i="12"/>
  <c r="G25" i="12"/>
  <c r="G12" i="12"/>
  <c r="G14" i="12"/>
  <c r="G16" i="12"/>
  <c r="G18" i="12"/>
  <c r="G20" i="12"/>
  <c r="G22" i="12"/>
  <c r="G5" i="12"/>
  <c r="G6" i="12"/>
  <c r="G10" i="12"/>
  <c r="G8" i="12"/>
  <c r="G24" i="12"/>
  <c r="G7" i="12"/>
  <c r="X5" i="12"/>
  <c r="X21" i="12"/>
  <c r="X7" i="12"/>
  <c r="X9" i="12"/>
  <c r="X11" i="12"/>
  <c r="X13" i="12"/>
  <c r="X15" i="12"/>
  <c r="X17" i="12"/>
  <c r="X19" i="12"/>
  <c r="X23" i="12"/>
  <c r="X25" i="12"/>
  <c r="X22" i="12"/>
  <c r="X6" i="12"/>
  <c r="X8" i="12"/>
  <c r="X10" i="12"/>
  <c r="X12" i="12"/>
  <c r="X14" i="12"/>
  <c r="X16" i="12"/>
  <c r="X18" i="12"/>
  <c r="X20" i="12"/>
  <c r="X24" i="12"/>
  <c r="H25" i="12"/>
  <c r="H7" i="12"/>
  <c r="H9" i="12"/>
  <c r="H11" i="12"/>
  <c r="H13" i="12"/>
  <c r="H15" i="12"/>
  <c r="H17" i="12"/>
  <c r="H19" i="12"/>
  <c r="H21" i="12"/>
  <c r="H23" i="12"/>
  <c r="H6" i="12"/>
  <c r="H5" i="12"/>
  <c r="H8" i="12"/>
  <c r="H10" i="12"/>
  <c r="H12" i="12"/>
  <c r="H14" i="12"/>
  <c r="H16" i="12"/>
  <c r="H18" i="12"/>
  <c r="H20" i="12"/>
  <c r="H22" i="12"/>
  <c r="H24" i="12"/>
  <c r="N7" i="12"/>
  <c r="N9" i="12"/>
  <c r="N11" i="12"/>
  <c r="N13" i="12"/>
  <c r="N15" i="12"/>
  <c r="N17" i="12"/>
  <c r="N19" i="12"/>
  <c r="N21" i="12"/>
  <c r="N23" i="12"/>
  <c r="N25" i="12"/>
  <c r="N5" i="12"/>
  <c r="N6" i="12"/>
  <c r="N8" i="12"/>
  <c r="N10" i="12"/>
  <c r="N12" i="12"/>
  <c r="N14" i="12"/>
  <c r="N16" i="12"/>
  <c r="N18" i="12"/>
  <c r="N20" i="12"/>
  <c r="N22" i="12"/>
  <c r="N24" i="12"/>
  <c r="F7" i="12"/>
  <c r="F9" i="12"/>
  <c r="F11" i="12"/>
  <c r="F13" i="12"/>
  <c r="F15" i="12"/>
  <c r="F17" i="12"/>
  <c r="F19" i="12"/>
  <c r="F21" i="12"/>
  <c r="F23" i="12"/>
  <c r="F25" i="12"/>
  <c r="F5" i="12"/>
  <c r="F6" i="12"/>
  <c r="F8" i="12"/>
  <c r="F10" i="12"/>
  <c r="F12" i="12"/>
  <c r="F14" i="12"/>
  <c r="F16" i="12"/>
  <c r="F18" i="12"/>
  <c r="F20" i="12"/>
  <c r="F22" i="12"/>
  <c r="F24" i="12"/>
  <c r="W5" i="12"/>
  <c r="W7" i="12"/>
  <c r="W9" i="12"/>
  <c r="W11" i="12"/>
  <c r="W13" i="12"/>
  <c r="W15" i="12"/>
  <c r="W17" i="12"/>
  <c r="W19" i="12"/>
  <c r="W21" i="12"/>
  <c r="W23" i="12"/>
  <c r="W25" i="12"/>
  <c r="W6" i="12"/>
  <c r="W8" i="12"/>
  <c r="W10" i="12"/>
  <c r="W12" i="12"/>
  <c r="W14" i="12"/>
  <c r="W16" i="12"/>
  <c r="W18" i="12"/>
  <c r="W20" i="12"/>
  <c r="W22" i="12"/>
  <c r="W24" i="12"/>
  <c r="Y5" i="12"/>
  <c r="Y7" i="12"/>
  <c r="Y9" i="12"/>
  <c r="Y11" i="12"/>
  <c r="Y13" i="12"/>
  <c r="Y15" i="12"/>
  <c r="Y17" i="12"/>
  <c r="Y19" i="12"/>
  <c r="Y21" i="12"/>
  <c r="Y23" i="12"/>
  <c r="Y25" i="12"/>
  <c r="Y6" i="12"/>
  <c r="Y8" i="12"/>
  <c r="Y10" i="12"/>
  <c r="Y12" i="12"/>
  <c r="Y14" i="12"/>
  <c r="Y16" i="12"/>
  <c r="Y18" i="12"/>
  <c r="Y20" i="12"/>
  <c r="Y22" i="12"/>
  <c r="Y24" i="12"/>
  <c r="M5" i="12"/>
  <c r="M8" i="12"/>
  <c r="M10" i="12"/>
  <c r="M12" i="12"/>
  <c r="M14" i="12"/>
  <c r="M16" i="12"/>
  <c r="M18" i="12"/>
  <c r="M20" i="12"/>
  <c r="M22" i="12"/>
  <c r="M24" i="12"/>
  <c r="M7" i="12"/>
  <c r="M9" i="12"/>
  <c r="M11" i="12"/>
  <c r="M13" i="12"/>
  <c r="M15" i="12"/>
  <c r="M17" i="12"/>
  <c r="M19" i="12"/>
  <c r="M21" i="12"/>
  <c r="M23" i="12"/>
  <c r="M25" i="12"/>
  <c r="M6" i="12"/>
  <c r="E5" i="12"/>
  <c r="E6" i="12"/>
  <c r="E8" i="12"/>
  <c r="E10" i="12"/>
  <c r="E12" i="12"/>
  <c r="E14" i="12"/>
  <c r="E16" i="12"/>
  <c r="E18" i="12"/>
  <c r="E20" i="12"/>
  <c r="E22" i="12"/>
  <c r="E24" i="12"/>
  <c r="E7" i="12"/>
  <c r="E9" i="12"/>
  <c r="E11" i="12"/>
  <c r="E13" i="12"/>
  <c r="E15" i="12"/>
  <c r="E17" i="12"/>
  <c r="E19" i="12"/>
  <c r="E21" i="12"/>
  <c r="E23" i="12"/>
  <c r="E25" i="12"/>
  <c r="V5" i="12"/>
  <c r="V6" i="12"/>
  <c r="V8" i="12"/>
  <c r="V10" i="12"/>
  <c r="V12" i="12"/>
  <c r="V14" i="12"/>
  <c r="V16" i="12"/>
  <c r="V18" i="12"/>
  <c r="V20" i="12"/>
  <c r="V22" i="12"/>
  <c r="V24" i="12"/>
  <c r="V7" i="12"/>
  <c r="V9" i="12"/>
  <c r="V11" i="12"/>
  <c r="V13" i="12"/>
  <c r="V15" i="12"/>
  <c r="V17" i="12"/>
  <c r="V19" i="12"/>
  <c r="V21" i="12"/>
  <c r="V23" i="12"/>
  <c r="V25" i="12"/>
  <c r="D6" i="12"/>
  <c r="D8" i="12"/>
  <c r="D10" i="12"/>
  <c r="D12" i="12"/>
  <c r="D14" i="12"/>
  <c r="D16" i="12"/>
  <c r="D18" i="12"/>
  <c r="D20" i="12"/>
  <c r="D22" i="12"/>
  <c r="D24" i="12"/>
  <c r="D7" i="12"/>
  <c r="D9" i="12"/>
  <c r="D11" i="12"/>
  <c r="D13" i="12"/>
  <c r="D15" i="12"/>
  <c r="D17" i="12"/>
  <c r="D19" i="12"/>
  <c r="D21" i="12"/>
  <c r="D23" i="12"/>
  <c r="D25" i="12"/>
  <c r="D5" i="12"/>
  <c r="K5" i="12"/>
  <c r="K6" i="12"/>
  <c r="K12" i="12"/>
  <c r="K14" i="12"/>
  <c r="K16" i="12"/>
  <c r="K18" i="12"/>
  <c r="K20" i="12"/>
  <c r="K23" i="12"/>
  <c r="K25" i="12"/>
  <c r="K7" i="12"/>
  <c r="K9" i="12"/>
  <c r="K11" i="12"/>
  <c r="K13" i="12"/>
  <c r="K15" i="12"/>
  <c r="K17" i="12"/>
  <c r="K19" i="12"/>
  <c r="K21" i="12"/>
  <c r="K8" i="12"/>
  <c r="K10" i="12"/>
  <c r="K22" i="12"/>
  <c r="K24" i="12"/>
  <c r="C22" i="12"/>
  <c r="C24" i="12"/>
  <c r="C8" i="12"/>
  <c r="C10" i="12"/>
  <c r="C6" i="12"/>
  <c r="C7" i="12"/>
  <c r="C9" i="12"/>
  <c r="C11" i="12"/>
  <c r="C5" i="12"/>
  <c r="C15" i="12"/>
  <c r="C17" i="12"/>
  <c r="C19" i="12"/>
  <c r="C21" i="12"/>
  <c r="C23" i="12"/>
  <c r="C25" i="12"/>
  <c r="C13" i="12"/>
  <c r="C12" i="12"/>
  <c r="C14" i="12"/>
  <c r="C16" i="12"/>
  <c r="C18" i="12"/>
  <c r="C20" i="12"/>
  <c r="T5" i="12"/>
  <c r="T6" i="12"/>
  <c r="T8" i="12"/>
  <c r="T10" i="12"/>
  <c r="T12" i="12"/>
  <c r="T14" i="12"/>
  <c r="T16" i="12"/>
  <c r="T18" i="12"/>
  <c r="T20" i="12"/>
  <c r="T22" i="12"/>
  <c r="T7" i="12"/>
  <c r="T9" i="12"/>
  <c r="T11" i="12"/>
  <c r="T13" i="12"/>
  <c r="T15" i="12"/>
  <c r="T17" i="12"/>
  <c r="T19" i="12"/>
  <c r="T21" i="12"/>
  <c r="T23" i="12"/>
  <c r="T25" i="12"/>
  <c r="T24" i="12"/>
  <c r="U5" i="12"/>
  <c r="U6" i="12"/>
  <c r="U8" i="12"/>
  <c r="U10" i="12"/>
  <c r="U12" i="12"/>
  <c r="U14" i="12"/>
  <c r="U16" i="12"/>
  <c r="U18" i="12"/>
  <c r="U20" i="12"/>
  <c r="U22" i="12"/>
  <c r="U24" i="12"/>
  <c r="U7" i="12"/>
  <c r="U9" i="12"/>
  <c r="U11" i="12"/>
  <c r="U13" i="12"/>
  <c r="U15" i="12"/>
  <c r="U17" i="12"/>
  <c r="U19" i="12"/>
  <c r="U21" i="12"/>
  <c r="U23" i="12"/>
  <c r="U25" i="12"/>
  <c r="J8" i="12"/>
  <c r="J10" i="12"/>
  <c r="J12" i="12"/>
  <c r="J14" i="12"/>
  <c r="J16" i="12"/>
  <c r="J18" i="12"/>
  <c r="J20" i="12"/>
  <c r="J22" i="12"/>
  <c r="J24" i="12"/>
  <c r="J23" i="12"/>
  <c r="J7" i="12"/>
  <c r="J9" i="12"/>
  <c r="J11" i="12"/>
  <c r="J13" i="12"/>
  <c r="J15" i="12"/>
  <c r="J17" i="12"/>
  <c r="J19" i="12"/>
  <c r="J21" i="12"/>
  <c r="J25" i="12"/>
  <c r="J5" i="12"/>
  <c r="J6" i="12"/>
  <c r="AA5" i="12"/>
  <c r="AA8" i="12"/>
  <c r="AA10" i="12"/>
  <c r="AA12" i="12"/>
  <c r="AA14" i="12"/>
  <c r="AA16" i="12"/>
  <c r="AA18" i="12"/>
  <c r="AA20" i="12"/>
  <c r="AA22" i="12"/>
  <c r="AA24" i="12"/>
  <c r="AA7" i="12"/>
  <c r="AA9" i="12"/>
  <c r="AA11" i="12"/>
  <c r="AA13" i="12"/>
  <c r="AA15" i="12"/>
  <c r="AA17" i="12"/>
  <c r="AA19" i="12"/>
  <c r="AA21" i="12"/>
  <c r="AA23" i="12"/>
  <c r="AA25" i="12"/>
  <c r="AA6" i="12"/>
  <c r="S5" i="12"/>
  <c r="S8" i="12"/>
  <c r="S10" i="12"/>
  <c r="S12" i="12"/>
  <c r="S14" i="12"/>
  <c r="S16" i="12"/>
  <c r="S18" i="12"/>
  <c r="S20" i="12"/>
  <c r="S22" i="12"/>
  <c r="S24" i="12"/>
  <c r="S7" i="12"/>
  <c r="S9" i="12"/>
  <c r="S11" i="12"/>
  <c r="S13" i="12"/>
  <c r="S15" i="12"/>
  <c r="S17" i="12"/>
  <c r="S19" i="12"/>
  <c r="S21" i="12"/>
  <c r="S23" i="12"/>
  <c r="S25" i="12"/>
  <c r="S6" i="12"/>
  <c r="L20" i="12"/>
  <c r="L5" i="12"/>
  <c r="L8" i="12"/>
  <c r="L10" i="12"/>
  <c r="L12" i="12"/>
  <c r="L14" i="12"/>
  <c r="L16" i="12"/>
  <c r="L18" i="12"/>
  <c r="L24" i="12"/>
  <c r="L25" i="12"/>
  <c r="L7" i="12"/>
  <c r="L9" i="12"/>
  <c r="L11" i="12"/>
  <c r="L13" i="12"/>
  <c r="L15" i="12"/>
  <c r="L17" i="12"/>
  <c r="L19" i="12"/>
  <c r="L21" i="12"/>
  <c r="L23" i="12"/>
  <c r="L6" i="12"/>
  <c r="L22" i="12"/>
  <c r="I7" i="12"/>
  <c r="I9" i="12"/>
  <c r="I11" i="12"/>
  <c r="I13" i="12"/>
  <c r="I15" i="12"/>
  <c r="I17" i="12"/>
  <c r="I19" i="12"/>
  <c r="I21" i="12"/>
  <c r="I23" i="12"/>
  <c r="I25" i="12"/>
  <c r="I5" i="12"/>
  <c r="I6" i="12"/>
  <c r="I8" i="12"/>
  <c r="I10" i="12"/>
  <c r="I12" i="12"/>
  <c r="I14" i="12"/>
  <c r="I16" i="12"/>
  <c r="I18" i="12"/>
  <c r="I20" i="12"/>
  <c r="I22" i="12"/>
  <c r="I24" i="12"/>
  <c r="Z5" i="12"/>
  <c r="Z7" i="12"/>
  <c r="Z9" i="12"/>
  <c r="Z11" i="12"/>
  <c r="Z13" i="12"/>
  <c r="Z15" i="12"/>
  <c r="Z17" i="12"/>
  <c r="Z19" i="12"/>
  <c r="Z21" i="12"/>
  <c r="Z23" i="12"/>
  <c r="Z25" i="12"/>
  <c r="Z6" i="12"/>
  <c r="Z8" i="12"/>
  <c r="Z10" i="12"/>
  <c r="Z12" i="12"/>
  <c r="Z14" i="12"/>
  <c r="Z16" i="12"/>
  <c r="Z18" i="12"/>
  <c r="Z20" i="12"/>
  <c r="Z22" i="12"/>
  <c r="Z24" i="12"/>
  <c r="R5" i="12"/>
  <c r="R7" i="12"/>
  <c r="R9" i="12"/>
  <c r="R11" i="12"/>
  <c r="R13" i="12"/>
  <c r="R15" i="12"/>
  <c r="R17" i="12"/>
  <c r="R19" i="12"/>
  <c r="R21" i="12"/>
  <c r="R23" i="12"/>
  <c r="R25" i="12"/>
  <c r="R6" i="12"/>
  <c r="R8" i="12"/>
  <c r="R10" i="12"/>
  <c r="R12" i="12"/>
  <c r="R14" i="12"/>
  <c r="R16" i="12"/>
  <c r="R18" i="12"/>
  <c r="R20" i="12"/>
  <c r="R22" i="12"/>
  <c r="R24" i="12"/>
  <c r="O5" i="12"/>
  <c r="I17" i="6"/>
  <c r="L15" i="22"/>
  <c r="L27" i="22"/>
  <c r="L9" i="22"/>
  <c r="L20" i="22"/>
  <c r="L26" i="22"/>
  <c r="L19" i="22"/>
  <c r="L12" i="22"/>
  <c r="L16" i="22"/>
  <c r="L11" i="22"/>
  <c r="L21" i="22"/>
  <c r="I9" i="6"/>
  <c r="I10" i="6"/>
  <c r="L13" i="22"/>
  <c r="L17" i="22"/>
  <c r="L22" i="22"/>
  <c r="L28" i="22"/>
  <c r="L10" i="22"/>
  <c r="L23" i="22"/>
  <c r="I27" i="6"/>
  <c r="L14" i="22"/>
  <c r="L18" i="22"/>
  <c r="L24" i="22"/>
  <c r="I12" i="6"/>
  <c r="L25" i="22"/>
  <c r="AN26" i="22"/>
  <c r="AN10" i="22"/>
  <c r="AM25" i="22"/>
  <c r="AM21" i="22"/>
  <c r="AM17" i="22"/>
  <c r="AM13" i="22"/>
  <c r="AM9" i="22"/>
  <c r="AN27" i="22"/>
  <c r="AT19" i="22"/>
  <c r="AT11" i="22"/>
  <c r="AN18" i="22"/>
  <c r="AN28" i="22"/>
  <c r="AT24" i="22"/>
  <c r="AN20" i="22"/>
  <c r="AT16" i="22"/>
  <c r="AN12" i="22"/>
  <c r="AM27" i="22"/>
  <c r="AM23" i="22"/>
  <c r="AM19" i="22"/>
  <c r="AM15" i="22"/>
  <c r="AM11" i="22"/>
  <c r="AT26" i="22"/>
  <c r="AT22" i="22"/>
  <c r="AT18" i="22"/>
  <c r="AT14" i="22"/>
  <c r="AT10" i="22"/>
  <c r="AN19" i="22"/>
  <c r="AT27" i="22"/>
  <c r="AN25" i="22"/>
  <c r="AT21" i="22"/>
  <c r="AN17" i="22"/>
  <c r="AT13" i="22"/>
  <c r="AT9" i="22"/>
  <c r="AN11" i="22"/>
  <c r="AT28" i="22"/>
  <c r="AM24" i="22"/>
  <c r="AT20" i="22"/>
  <c r="AN16" i="22"/>
  <c r="AT12" i="22"/>
  <c r="AM20" i="22"/>
  <c r="AT23" i="22"/>
  <c r="AT15" i="22"/>
  <c r="AM16" i="22"/>
  <c r="AN24" i="22"/>
  <c r="AT25" i="22"/>
  <c r="AT17" i="22"/>
  <c r="AM28" i="22"/>
  <c r="AM12" i="22"/>
  <c r="AN23" i="22"/>
  <c r="AN15" i="22"/>
  <c r="AN22" i="22"/>
  <c r="AN14" i="22"/>
  <c r="AN9" i="22"/>
  <c r="AN21" i="22"/>
  <c r="AN13" i="22"/>
  <c r="AM26" i="22"/>
  <c r="AM22" i="22"/>
  <c r="AM18" i="22"/>
  <c r="AM14" i="22"/>
  <c r="AM10" i="22"/>
  <c r="M15" i="22"/>
  <c r="O6" i="23"/>
  <c r="O7" i="23"/>
  <c r="M22" i="22"/>
  <c r="M23" i="22"/>
  <c r="M24" i="22"/>
  <c r="O5" i="23"/>
  <c r="O19" i="23"/>
  <c r="M26" i="22"/>
  <c r="M28" i="22"/>
  <c r="O9" i="23"/>
  <c r="M17" i="22"/>
  <c r="O14" i="23"/>
  <c r="O15" i="23"/>
  <c r="M13" i="22"/>
  <c r="O8" i="23"/>
  <c r="O13" i="23"/>
  <c r="O12" i="23"/>
  <c r="M21" i="22"/>
  <c r="O17" i="23"/>
  <c r="M25" i="22"/>
  <c r="O22" i="23"/>
  <c r="O23" i="23"/>
  <c r="M12" i="22"/>
  <c r="O16" i="23"/>
  <c r="O21" i="23"/>
  <c r="AB19" i="23"/>
  <c r="M14" i="22"/>
  <c r="O10" i="23"/>
  <c r="O20" i="23"/>
  <c r="O11" i="23"/>
  <c r="M18" i="22"/>
  <c r="M20" i="22"/>
  <c r="O18" i="23"/>
  <c r="O24" i="23"/>
  <c r="M16" i="22"/>
  <c r="P21" i="22"/>
  <c r="Q6" i="23"/>
  <c r="AB6" i="23" s="1"/>
  <c r="P9" i="23"/>
  <c r="Q14" i="23"/>
  <c r="AB14" i="23" s="1"/>
  <c r="P17" i="23"/>
  <c r="Q22" i="23"/>
  <c r="AB22" i="23" s="1"/>
  <c r="P22" i="22"/>
  <c r="Q9" i="23"/>
  <c r="P12" i="23"/>
  <c r="Q17" i="23"/>
  <c r="P20" i="23"/>
  <c r="P23" i="22"/>
  <c r="P7" i="23"/>
  <c r="Q12" i="23"/>
  <c r="P15" i="23"/>
  <c r="Q20" i="23"/>
  <c r="P23" i="23"/>
  <c r="M11" i="22"/>
  <c r="M19" i="22"/>
  <c r="P24" i="22"/>
  <c r="M27" i="22"/>
  <c r="Q7" i="23"/>
  <c r="P10" i="23"/>
  <c r="Q15" i="23"/>
  <c r="P18" i="23"/>
  <c r="Q23" i="23"/>
  <c r="P5" i="23"/>
  <c r="Q10" i="23"/>
  <c r="P13" i="23"/>
  <c r="Q18" i="23"/>
  <c r="P21" i="23"/>
  <c r="Q5" i="23"/>
  <c r="P8" i="23"/>
  <c r="Q13" i="23"/>
  <c r="P16" i="23"/>
  <c r="Q21" i="23"/>
  <c r="P24" i="23"/>
  <c r="AB24" i="23" s="1"/>
  <c r="P19" i="22"/>
  <c r="P27" i="22"/>
  <c r="Q8" i="23"/>
  <c r="P11" i="23"/>
  <c r="AB11" i="23" s="1"/>
  <c r="Q16" i="23"/>
  <c r="I19" i="6"/>
  <c r="I11" i="6"/>
  <c r="I26" i="6"/>
  <c r="I18" i="6"/>
  <c r="I24" i="6"/>
  <c r="I16" i="6"/>
  <c r="I23" i="6"/>
  <c r="I15" i="6"/>
  <c r="I22" i="6"/>
  <c r="I14" i="6"/>
  <c r="I25" i="6"/>
  <c r="I29" i="6"/>
  <c r="I21" i="6"/>
  <c r="I13" i="6"/>
  <c r="I28" i="6"/>
  <c r="I20" i="6"/>
  <c r="R7" i="18"/>
  <c r="V7" i="18"/>
  <c r="W7" i="18"/>
  <c r="R8" i="18"/>
  <c r="V8" i="18"/>
  <c r="W8" i="18"/>
  <c r="R9" i="18"/>
  <c r="V9" i="18"/>
  <c r="W9" i="18"/>
  <c r="R10" i="18"/>
  <c r="V10" i="18"/>
  <c r="W10" i="18"/>
  <c r="R11" i="18"/>
  <c r="V11" i="18"/>
  <c r="W11" i="18"/>
  <c r="R12" i="18"/>
  <c r="V12" i="18"/>
  <c r="W12" i="18"/>
  <c r="R13" i="18"/>
  <c r="V13" i="18"/>
  <c r="W13" i="18"/>
  <c r="R14" i="18"/>
  <c r="V14" i="18"/>
  <c r="W14" i="18"/>
  <c r="R15" i="18"/>
  <c r="V15" i="18"/>
  <c r="W15" i="18"/>
  <c r="R16" i="18"/>
  <c r="V16" i="18"/>
  <c r="W16" i="18"/>
  <c r="R17" i="18"/>
  <c r="V17" i="18"/>
  <c r="W17" i="18"/>
  <c r="R18" i="18"/>
  <c r="V18" i="18"/>
  <c r="W18" i="18"/>
  <c r="R19" i="18"/>
  <c r="V19" i="18"/>
  <c r="W19" i="18"/>
  <c r="R20" i="18"/>
  <c r="V20" i="18"/>
  <c r="W20" i="18"/>
  <c r="R21" i="18"/>
  <c r="V21" i="18"/>
  <c r="W21" i="18"/>
  <c r="R22" i="18"/>
  <c r="V22" i="18"/>
  <c r="W22" i="18"/>
  <c r="R23" i="18"/>
  <c r="V23" i="18"/>
  <c r="W23" i="18"/>
  <c r="R24" i="18"/>
  <c r="V24" i="18"/>
  <c r="W24" i="18"/>
  <c r="R25" i="18"/>
  <c r="V25" i="18"/>
  <c r="W25" i="18"/>
  <c r="R6" i="18"/>
  <c r="V6" i="18"/>
  <c r="W6" i="18"/>
  <c r="C7" i="18"/>
  <c r="D7" i="18"/>
  <c r="E7" i="18"/>
  <c r="F7" i="18"/>
  <c r="G7" i="18"/>
  <c r="H7" i="18"/>
  <c r="I7" i="18"/>
  <c r="J7" i="18"/>
  <c r="K7" i="18"/>
  <c r="L7" i="18"/>
  <c r="M7" i="18"/>
  <c r="N7" i="18"/>
  <c r="C8" i="18"/>
  <c r="D8" i="18"/>
  <c r="E8" i="18"/>
  <c r="F8" i="18"/>
  <c r="G8" i="18"/>
  <c r="H8" i="18"/>
  <c r="I8" i="18"/>
  <c r="J8" i="18"/>
  <c r="K8" i="18"/>
  <c r="L8" i="18"/>
  <c r="M8" i="18"/>
  <c r="N8" i="18"/>
  <c r="C9" i="18"/>
  <c r="D9" i="18"/>
  <c r="E9" i="18"/>
  <c r="F9" i="18"/>
  <c r="G9" i="18"/>
  <c r="H9" i="18"/>
  <c r="I9" i="18"/>
  <c r="J9" i="18"/>
  <c r="K9" i="18"/>
  <c r="L9" i="18"/>
  <c r="M9" i="18"/>
  <c r="N9" i="18"/>
  <c r="C10" i="18"/>
  <c r="D10" i="18"/>
  <c r="E10" i="18"/>
  <c r="F10" i="18"/>
  <c r="G10" i="18"/>
  <c r="H10" i="18"/>
  <c r="I10" i="18"/>
  <c r="J10" i="18"/>
  <c r="K10" i="18"/>
  <c r="L10" i="18"/>
  <c r="M10" i="18"/>
  <c r="N10" i="18"/>
  <c r="C11" i="18"/>
  <c r="D11" i="18"/>
  <c r="E11" i="18"/>
  <c r="F11" i="18"/>
  <c r="G11" i="18"/>
  <c r="H11" i="18"/>
  <c r="I11" i="18"/>
  <c r="J11" i="18"/>
  <c r="K11" i="18"/>
  <c r="L11" i="18"/>
  <c r="M11" i="18"/>
  <c r="N11" i="18"/>
  <c r="C12" i="18"/>
  <c r="D12" i="18"/>
  <c r="E12" i="18"/>
  <c r="F12" i="18"/>
  <c r="G12" i="18"/>
  <c r="H12" i="18"/>
  <c r="I12" i="18"/>
  <c r="J12" i="18"/>
  <c r="K12" i="18"/>
  <c r="L12" i="18"/>
  <c r="M12" i="18"/>
  <c r="N12" i="18"/>
  <c r="C13" i="18"/>
  <c r="D13" i="18"/>
  <c r="E13" i="18"/>
  <c r="F13" i="18"/>
  <c r="G13" i="18"/>
  <c r="H13" i="18"/>
  <c r="I13" i="18"/>
  <c r="J13" i="18"/>
  <c r="K13" i="18"/>
  <c r="L13" i="18"/>
  <c r="M13" i="18"/>
  <c r="N13" i="18"/>
  <c r="C14" i="18"/>
  <c r="D14" i="18"/>
  <c r="E14" i="18"/>
  <c r="F14" i="18"/>
  <c r="G14" i="18"/>
  <c r="H14" i="18"/>
  <c r="I14" i="18"/>
  <c r="J14" i="18"/>
  <c r="K14" i="18"/>
  <c r="L14" i="18"/>
  <c r="M14" i="18"/>
  <c r="N14" i="18"/>
  <c r="C15" i="18"/>
  <c r="D15" i="18"/>
  <c r="E15" i="18"/>
  <c r="F15" i="18"/>
  <c r="G15" i="18"/>
  <c r="H15" i="18"/>
  <c r="I15" i="18"/>
  <c r="J15" i="18"/>
  <c r="K15" i="18"/>
  <c r="L15" i="18"/>
  <c r="M15" i="18"/>
  <c r="N15" i="18"/>
  <c r="C16" i="18"/>
  <c r="D16" i="18"/>
  <c r="E16" i="18"/>
  <c r="F16" i="18"/>
  <c r="G16" i="18"/>
  <c r="H16" i="18"/>
  <c r="I16" i="18"/>
  <c r="J16" i="18"/>
  <c r="K16" i="18"/>
  <c r="L16" i="18"/>
  <c r="M16" i="18"/>
  <c r="N16" i="18"/>
  <c r="C17" i="18"/>
  <c r="D17" i="18"/>
  <c r="E17" i="18"/>
  <c r="F17" i="18"/>
  <c r="G17" i="18"/>
  <c r="H17" i="18"/>
  <c r="I17" i="18"/>
  <c r="J17" i="18"/>
  <c r="K17" i="18"/>
  <c r="L17" i="18"/>
  <c r="M17" i="18"/>
  <c r="N17" i="18"/>
  <c r="C18" i="18"/>
  <c r="D18" i="18"/>
  <c r="E18" i="18"/>
  <c r="F18" i="18"/>
  <c r="G18" i="18"/>
  <c r="H18" i="18"/>
  <c r="I18" i="18"/>
  <c r="J18" i="18"/>
  <c r="K18" i="18"/>
  <c r="L18" i="18"/>
  <c r="M18" i="18"/>
  <c r="N18" i="18"/>
  <c r="C19" i="18"/>
  <c r="D19" i="18"/>
  <c r="E19" i="18"/>
  <c r="F19" i="18"/>
  <c r="G19" i="18"/>
  <c r="H19" i="18"/>
  <c r="I19" i="18"/>
  <c r="J19" i="18"/>
  <c r="K19" i="18"/>
  <c r="L19" i="18"/>
  <c r="M19" i="18"/>
  <c r="N19" i="18"/>
  <c r="C20" i="18"/>
  <c r="D20" i="18"/>
  <c r="E20" i="18"/>
  <c r="F20" i="18"/>
  <c r="G20" i="18"/>
  <c r="H20" i="18"/>
  <c r="I20" i="18"/>
  <c r="J20" i="18"/>
  <c r="K20" i="18"/>
  <c r="L20" i="18"/>
  <c r="M20" i="18"/>
  <c r="N20" i="18"/>
  <c r="C21" i="18"/>
  <c r="D21" i="18"/>
  <c r="E21" i="18"/>
  <c r="F21" i="18"/>
  <c r="G21" i="18"/>
  <c r="H21" i="18"/>
  <c r="I21" i="18"/>
  <c r="J21" i="18"/>
  <c r="K21" i="18"/>
  <c r="L21" i="18"/>
  <c r="M21" i="18"/>
  <c r="N21" i="18"/>
  <c r="C22" i="18"/>
  <c r="D22" i="18"/>
  <c r="E22" i="18"/>
  <c r="F22" i="18"/>
  <c r="G22" i="18"/>
  <c r="H22" i="18"/>
  <c r="I22" i="18"/>
  <c r="J22" i="18"/>
  <c r="K22" i="18"/>
  <c r="L22" i="18"/>
  <c r="M22" i="18"/>
  <c r="N22" i="18"/>
  <c r="C23" i="18"/>
  <c r="D23" i="18"/>
  <c r="E23" i="18"/>
  <c r="F23" i="18"/>
  <c r="G23" i="18"/>
  <c r="H23" i="18"/>
  <c r="I23" i="18"/>
  <c r="J23" i="18"/>
  <c r="K23" i="18"/>
  <c r="L23" i="18"/>
  <c r="M23" i="18"/>
  <c r="N23" i="18"/>
  <c r="C24" i="18"/>
  <c r="D24" i="18"/>
  <c r="E24" i="18"/>
  <c r="F24" i="18"/>
  <c r="G24" i="18"/>
  <c r="H24" i="18"/>
  <c r="I24" i="18"/>
  <c r="J24" i="18"/>
  <c r="K24" i="18"/>
  <c r="L24" i="18"/>
  <c r="M24" i="18"/>
  <c r="N24" i="18"/>
  <c r="C25" i="18"/>
  <c r="D25" i="18"/>
  <c r="E25" i="18"/>
  <c r="F25" i="18"/>
  <c r="G25" i="18"/>
  <c r="H25" i="18"/>
  <c r="I25" i="18"/>
  <c r="J25" i="18"/>
  <c r="K25" i="18"/>
  <c r="L25" i="18"/>
  <c r="M25" i="18"/>
  <c r="N25" i="18"/>
  <c r="D6" i="18"/>
  <c r="E6" i="18"/>
  <c r="F6" i="18"/>
  <c r="G6" i="18"/>
  <c r="H6" i="18"/>
  <c r="I6" i="18"/>
  <c r="J6" i="18"/>
  <c r="K6" i="18"/>
  <c r="L6" i="18"/>
  <c r="M6" i="18"/>
  <c r="N6" i="18"/>
  <c r="C6" i="18"/>
  <c r="AD10" i="6" l="1"/>
  <c r="AB16" i="23"/>
  <c r="AB20" i="23"/>
  <c r="AB17" i="23"/>
  <c r="AB10" i="23"/>
  <c r="AB9" i="23"/>
  <c r="AB21" i="23"/>
  <c r="AB13" i="23"/>
  <c r="AB15" i="23"/>
  <c r="AB7" i="23"/>
  <c r="AB5" i="23"/>
  <c r="AB12" i="23"/>
  <c r="AB8" i="23"/>
  <c r="AB18" i="23"/>
  <c r="AB23" i="23"/>
  <c r="O25" i="18"/>
  <c r="B25" i="18"/>
  <c r="O24" i="18"/>
  <c r="B24" i="18"/>
  <c r="O23" i="18"/>
  <c r="B23" i="18"/>
  <c r="O22" i="18"/>
  <c r="B22" i="18"/>
  <c r="O21" i="18"/>
  <c r="B21" i="18"/>
  <c r="O20" i="18"/>
  <c r="B20" i="18"/>
  <c r="O19" i="18"/>
  <c r="B19" i="18"/>
  <c r="O18" i="18"/>
  <c r="B18" i="18"/>
  <c r="O17" i="18"/>
  <c r="B17" i="18"/>
  <c r="O16" i="18"/>
  <c r="B16" i="18"/>
  <c r="O15" i="18"/>
  <c r="B15" i="18"/>
  <c r="O14" i="18"/>
  <c r="B14" i="18"/>
  <c r="O13" i="18"/>
  <c r="B13" i="18"/>
  <c r="O12" i="18"/>
  <c r="B12" i="18"/>
  <c r="O11" i="18"/>
  <c r="B11" i="18"/>
  <c r="O10" i="18"/>
  <c r="B10" i="18"/>
  <c r="O9" i="18"/>
  <c r="B9" i="18"/>
  <c r="O8" i="18"/>
  <c r="B8" i="18"/>
  <c r="O7" i="18"/>
  <c r="B7" i="18"/>
  <c r="O6" i="18"/>
  <c r="B6" i="18"/>
  <c r="Q3" i="18"/>
  <c r="Q5" i="18" s="1"/>
  <c r="P3" i="18"/>
  <c r="P5" i="18" s="1"/>
  <c r="AB5" i="18" s="1"/>
  <c r="Q9" i="6" s="1"/>
  <c r="Q3" i="12" l="1"/>
  <c r="Q11" i="18"/>
  <c r="Q19" i="18"/>
  <c r="Q16" i="18"/>
  <c r="Q6" i="18"/>
  <c r="Q7" i="18"/>
  <c r="Q15" i="18"/>
  <c r="Q23" i="18"/>
  <c r="Q24" i="18"/>
  <c r="Q13" i="18"/>
  <c r="Q21" i="18"/>
  <c r="Q10" i="18"/>
  <c r="Q18" i="18"/>
  <c r="Q12" i="18"/>
  <c r="Q20" i="18"/>
  <c r="Q9" i="18"/>
  <c r="Q25" i="18"/>
  <c r="Q8" i="18"/>
  <c r="Q17" i="18"/>
  <c r="Q14" i="18"/>
  <c r="Q22" i="18"/>
  <c r="P9" i="6"/>
  <c r="P3" i="12"/>
  <c r="P8" i="18"/>
  <c r="P16" i="18"/>
  <c r="P24" i="18"/>
  <c r="P12" i="18"/>
  <c r="P20" i="18"/>
  <c r="P10" i="18"/>
  <c r="P18" i="18"/>
  <c r="P7" i="18"/>
  <c r="P9" i="18"/>
  <c r="P17" i="18"/>
  <c r="P25" i="18"/>
  <c r="P14" i="18"/>
  <c r="P22" i="18"/>
  <c r="P15" i="18"/>
  <c r="P6" i="18"/>
  <c r="P13" i="18"/>
  <c r="P11" i="18"/>
  <c r="P19" i="18"/>
  <c r="P21" i="18"/>
  <c r="P23" i="18"/>
  <c r="U13" i="18"/>
  <c r="U21" i="18"/>
  <c r="U22" i="18"/>
  <c r="U9" i="18"/>
  <c r="U17" i="18"/>
  <c r="U25" i="18"/>
  <c r="U8" i="18"/>
  <c r="U12" i="18"/>
  <c r="U16" i="18"/>
  <c r="U20" i="18"/>
  <c r="U24" i="18"/>
  <c r="U7" i="18"/>
  <c r="U19" i="18"/>
  <c r="U11" i="18"/>
  <c r="U15" i="18"/>
  <c r="U23" i="18"/>
  <c r="U18" i="18"/>
  <c r="U6" i="18"/>
  <c r="U10" i="18"/>
  <c r="U14" i="18"/>
  <c r="T8" i="18"/>
  <c r="T16" i="18"/>
  <c r="T24" i="18"/>
  <c r="T7" i="18"/>
  <c r="T15" i="18"/>
  <c r="T23" i="18"/>
  <c r="T14" i="18"/>
  <c r="T22" i="18"/>
  <c r="T9" i="18"/>
  <c r="T17" i="18"/>
  <c r="T13" i="18"/>
  <c r="T21" i="18"/>
  <c r="T12" i="18"/>
  <c r="T20" i="18"/>
  <c r="T11" i="18"/>
  <c r="T19" i="18"/>
  <c r="T6" i="18"/>
  <c r="T10" i="18"/>
  <c r="T18" i="18"/>
  <c r="T25" i="18"/>
  <c r="S7" i="18"/>
  <c r="S9" i="18"/>
  <c r="S10" i="18"/>
  <c r="S11" i="18"/>
  <c r="S12" i="18"/>
  <c r="S13" i="18"/>
  <c r="S15" i="18"/>
  <c r="S16" i="18"/>
  <c r="S18" i="18"/>
  <c r="S20" i="18"/>
  <c r="S22" i="18"/>
  <c r="S23" i="18"/>
  <c r="S25" i="18"/>
  <c r="S6" i="18"/>
  <c r="S8" i="18"/>
  <c r="S14" i="18"/>
  <c r="S17" i="18"/>
  <c r="S19" i="18"/>
  <c r="S21" i="18"/>
  <c r="S24" i="18"/>
  <c r="Y12" i="18"/>
  <c r="Y20" i="18"/>
  <c r="Y7" i="18"/>
  <c r="Y15" i="18"/>
  <c r="Y23" i="18"/>
  <c r="Y9" i="18"/>
  <c r="Y17" i="18"/>
  <c r="Y25" i="18"/>
  <c r="Y8" i="18"/>
  <c r="Y16" i="18"/>
  <c r="Y24" i="18"/>
  <c r="Y6" i="18"/>
  <c r="Y22" i="18"/>
  <c r="Y10" i="18"/>
  <c r="Y18" i="18"/>
  <c r="Y11" i="18"/>
  <c r="Y19" i="18"/>
  <c r="Y13" i="18"/>
  <c r="Y21" i="18"/>
  <c r="Y14" i="18"/>
  <c r="AA9" i="18"/>
  <c r="AA6" i="18"/>
  <c r="AA10" i="18"/>
  <c r="AA14" i="18"/>
  <c r="AA18" i="18"/>
  <c r="AA22" i="18"/>
  <c r="AA7" i="18"/>
  <c r="AA11" i="18"/>
  <c r="AA15" i="18"/>
  <c r="AA19" i="18"/>
  <c r="AA23" i="18"/>
  <c r="AA17" i="18"/>
  <c r="AA13" i="18"/>
  <c r="AA12" i="18"/>
  <c r="AA8" i="18"/>
  <c r="AA16" i="18"/>
  <c r="AA20" i="18"/>
  <c r="AA24" i="18"/>
  <c r="AA21" i="18"/>
  <c r="AA25" i="18"/>
  <c r="Z14" i="18"/>
  <c r="Z22" i="18"/>
  <c r="Z9" i="18"/>
  <c r="Z25" i="18"/>
  <c r="Z12" i="18"/>
  <c r="Z20" i="18"/>
  <c r="Z11" i="18"/>
  <c r="Z19" i="18"/>
  <c r="Z7" i="18"/>
  <c r="Z15" i="18"/>
  <c r="Z23" i="18"/>
  <c r="Z6" i="18"/>
  <c r="Z17" i="18"/>
  <c r="Z10" i="18"/>
  <c r="Z18" i="18"/>
  <c r="Z13" i="18"/>
  <c r="Z21" i="18"/>
  <c r="Z8" i="18"/>
  <c r="Z16" i="18"/>
  <c r="Z24" i="18"/>
  <c r="P13" i="6"/>
  <c r="P21" i="6"/>
  <c r="P29" i="6"/>
  <c r="P14" i="6"/>
  <c r="P22" i="6"/>
  <c r="P11" i="6"/>
  <c r="P20" i="6"/>
  <c r="P15" i="6"/>
  <c r="P23" i="6"/>
  <c r="P25" i="6"/>
  <c r="P18" i="6"/>
  <c r="P27" i="6"/>
  <c r="P28" i="6"/>
  <c r="P16" i="6"/>
  <c r="P24" i="6"/>
  <c r="P17" i="6"/>
  <c r="P26" i="6"/>
  <c r="P19" i="6"/>
  <c r="P12" i="6"/>
  <c r="X8" i="18"/>
  <c r="X10" i="18"/>
  <c r="X12" i="18"/>
  <c r="X14" i="18"/>
  <c r="X16" i="18"/>
  <c r="X18" i="18"/>
  <c r="X20" i="18"/>
  <c r="X22" i="18"/>
  <c r="X24" i="18"/>
  <c r="X7" i="18"/>
  <c r="X9" i="18"/>
  <c r="X11" i="18"/>
  <c r="X13" i="18"/>
  <c r="X15" i="18"/>
  <c r="X17" i="18"/>
  <c r="X19" i="18"/>
  <c r="X21" i="18"/>
  <c r="X23" i="18"/>
  <c r="X25" i="18"/>
  <c r="X6" i="18"/>
  <c r="P6" i="12" l="1"/>
  <c r="AB6" i="12" s="1"/>
  <c r="P7" i="12"/>
  <c r="P9" i="12"/>
  <c r="P11" i="12"/>
  <c r="P13" i="12"/>
  <c r="P15" i="12"/>
  <c r="P19" i="12"/>
  <c r="P21" i="12"/>
  <c r="P23" i="12"/>
  <c r="P25" i="12"/>
  <c r="P24" i="12"/>
  <c r="P8" i="12"/>
  <c r="P10" i="12"/>
  <c r="P12" i="12"/>
  <c r="P14" i="12"/>
  <c r="P16" i="12"/>
  <c r="P18" i="12"/>
  <c r="P20" i="12"/>
  <c r="P22" i="12"/>
  <c r="P17" i="12"/>
  <c r="Q5" i="12"/>
  <c r="Q7" i="12"/>
  <c r="Q9" i="12"/>
  <c r="Q11" i="12"/>
  <c r="Q13" i="12"/>
  <c r="Q15" i="12"/>
  <c r="Q17" i="12"/>
  <c r="Q19" i="12"/>
  <c r="Q21" i="12"/>
  <c r="Q23" i="12"/>
  <c r="Q25" i="12"/>
  <c r="Q6" i="12"/>
  <c r="Q8" i="12"/>
  <c r="Q10" i="12"/>
  <c r="Q12" i="12"/>
  <c r="Q14" i="12"/>
  <c r="Q16" i="12"/>
  <c r="Q18" i="12"/>
  <c r="Q20" i="12"/>
  <c r="Q22" i="12"/>
  <c r="Q24" i="12"/>
  <c r="O10" i="6"/>
  <c r="O15" i="6"/>
  <c r="O23" i="6"/>
  <c r="O9" i="6"/>
  <c r="P5" i="12"/>
  <c r="O17" i="6"/>
  <c r="O21" i="6"/>
  <c r="O22" i="6"/>
  <c r="O16" i="6"/>
  <c r="O24" i="6"/>
  <c r="O25" i="6"/>
  <c r="O18" i="6"/>
  <c r="O26" i="6"/>
  <c r="O29" i="6"/>
  <c r="O11" i="6"/>
  <c r="O19" i="6"/>
  <c r="O27" i="6"/>
  <c r="O12" i="6"/>
  <c r="O20" i="6"/>
  <c r="O28" i="6"/>
  <c r="O13" i="6"/>
  <c r="O14" i="6"/>
  <c r="O9" i="22"/>
  <c r="AS9" i="22"/>
  <c r="AV9" i="22" s="1"/>
  <c r="AB21" i="18"/>
  <c r="AB16" i="18"/>
  <c r="AB24" i="18"/>
  <c r="AB8" i="18"/>
  <c r="AB10" i="18"/>
  <c r="AB15" i="18"/>
  <c r="AB12" i="18"/>
  <c r="AB22" i="18"/>
  <c r="AB6" i="18"/>
  <c r="AB19" i="18"/>
  <c r="AB17" i="18"/>
  <c r="AB13" i="18"/>
  <c r="AB18" i="18"/>
  <c r="AB23" i="18"/>
  <c r="AB7" i="18"/>
  <c r="AB20" i="18"/>
  <c r="AB14" i="18"/>
  <c r="AB25" i="18"/>
  <c r="AB9" i="18"/>
  <c r="AB11" i="18"/>
  <c r="AB5" i="12" l="1"/>
  <c r="R9" i="22"/>
  <c r="Z9" i="22"/>
  <c r="AI10" i="6" l="1"/>
  <c r="B25" i="12" l="1"/>
  <c r="B24" i="12"/>
  <c r="B23" i="12"/>
  <c r="O23" i="12" l="1"/>
  <c r="AD28" i="6" s="1"/>
  <c r="O25" i="12"/>
  <c r="O24" i="12"/>
  <c r="AD29" i="6" s="1"/>
  <c r="W28" i="22" l="1"/>
  <c r="AO28" i="22"/>
  <c r="N28" i="22"/>
  <c r="W27" i="22"/>
  <c r="AO27" i="22"/>
  <c r="N27" i="22"/>
  <c r="AO26" i="22"/>
  <c r="N26" i="22"/>
  <c r="W26" i="22"/>
  <c r="Y9" i="5"/>
  <c r="Y10" i="5"/>
  <c r="Y11" i="5"/>
  <c r="Y12" i="5"/>
  <c r="Y13" i="5"/>
  <c r="Y14" i="5"/>
  <c r="Y15" i="5"/>
  <c r="Y16" i="5"/>
  <c r="Y17" i="5"/>
  <c r="Y18" i="5"/>
  <c r="Y19" i="5"/>
  <c r="Y20" i="5"/>
  <c r="Y21" i="5"/>
  <c r="Y22" i="5"/>
  <c r="Y23" i="5"/>
  <c r="Y24" i="5"/>
  <c r="Y25" i="5"/>
  <c r="Y26" i="5"/>
  <c r="L9" i="5"/>
  <c r="L10" i="5"/>
  <c r="L11" i="5"/>
  <c r="L12" i="5"/>
  <c r="L13" i="5"/>
  <c r="L14" i="5"/>
  <c r="L15" i="5"/>
  <c r="L16" i="5"/>
  <c r="L17" i="5"/>
  <c r="L18" i="5"/>
  <c r="L19" i="5"/>
  <c r="L20" i="5"/>
  <c r="L21" i="5"/>
  <c r="L22" i="5"/>
  <c r="L23" i="5"/>
  <c r="L24" i="5"/>
  <c r="L25" i="5"/>
  <c r="L26" i="5"/>
  <c r="P5" i="11"/>
  <c r="B6" i="12"/>
  <c r="B7" i="12"/>
  <c r="B8" i="12"/>
  <c r="B9" i="12"/>
  <c r="B10" i="12"/>
  <c r="B11" i="12"/>
  <c r="B12" i="12"/>
  <c r="B13" i="12"/>
  <c r="B14" i="12"/>
  <c r="B15" i="12"/>
  <c r="B16" i="12"/>
  <c r="B17" i="12"/>
  <c r="B18" i="12"/>
  <c r="B19" i="12"/>
  <c r="B20" i="12"/>
  <c r="B21" i="12"/>
  <c r="B22" i="12"/>
  <c r="B5" i="11"/>
  <c r="B6" i="11"/>
  <c r="B7" i="11"/>
  <c r="B8" i="11"/>
  <c r="B9" i="11"/>
  <c r="B10" i="11"/>
  <c r="B11" i="11"/>
  <c r="B12" i="11"/>
  <c r="B13" i="11"/>
  <c r="B14" i="11"/>
  <c r="B15" i="11"/>
  <c r="B16" i="11"/>
  <c r="B17" i="11"/>
  <c r="B18" i="11"/>
  <c r="B19" i="11"/>
  <c r="B20" i="11"/>
  <c r="B21" i="11"/>
  <c r="Y29" i="6"/>
  <c r="AC29" i="6" s="1"/>
  <c r="V29" i="6"/>
  <c r="Y28" i="6"/>
  <c r="AC28" i="6" s="1"/>
  <c r="V28" i="6"/>
  <c r="Y27" i="6"/>
  <c r="AC27" i="6" s="1"/>
  <c r="V27" i="6"/>
  <c r="Y26" i="6"/>
  <c r="AC26" i="6" s="1"/>
  <c r="V26" i="6"/>
  <c r="Y25" i="6"/>
  <c r="AC25" i="6" s="1"/>
  <c r="V25" i="6"/>
  <c r="Y24" i="6"/>
  <c r="AC24" i="6" s="1"/>
  <c r="V24" i="6"/>
  <c r="Y23" i="6"/>
  <c r="AC23" i="6" s="1"/>
  <c r="V23" i="6"/>
  <c r="Y22" i="6"/>
  <c r="AC22" i="6" s="1"/>
  <c r="V22" i="6"/>
  <c r="Y21" i="6"/>
  <c r="AC21" i="6" s="1"/>
  <c r="V21" i="6"/>
  <c r="Y20" i="6"/>
  <c r="AC20" i="6" s="1"/>
  <c r="V20" i="6"/>
  <c r="Y19" i="6"/>
  <c r="AC19" i="6" s="1"/>
  <c r="V19" i="6"/>
  <c r="Y18" i="6"/>
  <c r="AC18" i="6" s="1"/>
  <c r="V18" i="6"/>
  <c r="Y17" i="6"/>
  <c r="AC17" i="6" s="1"/>
  <c r="V17" i="6"/>
  <c r="Y16" i="6"/>
  <c r="AC16" i="6" s="1"/>
  <c r="V16" i="6"/>
  <c r="Y15" i="6"/>
  <c r="AC15" i="6" s="1"/>
  <c r="V15" i="6"/>
  <c r="Q19" i="10" l="1"/>
  <c r="Q11" i="10"/>
  <c r="Q20" i="10"/>
  <c r="Q22" i="10"/>
  <c r="Q14" i="10"/>
  <c r="Q6" i="10"/>
  <c r="Q8" i="10"/>
  <c r="Q7" i="10"/>
  <c r="Q13" i="10"/>
  <c r="Q18" i="10"/>
  <c r="Q10" i="10"/>
  <c r="Q12" i="10"/>
  <c r="Q17" i="10"/>
  <c r="Q16" i="10"/>
  <c r="Q15" i="10"/>
  <c r="Q21" i="10"/>
  <c r="Q9" i="10"/>
  <c r="AH9" i="6"/>
  <c r="O27" i="22"/>
  <c r="R27" i="22" s="1"/>
  <c r="AS27" i="22"/>
  <c r="AV27" i="22" s="1"/>
  <c r="O28" i="22"/>
  <c r="R28" i="22" s="1"/>
  <c r="O26" i="22"/>
  <c r="R26" i="22" s="1"/>
  <c r="AS28" i="22"/>
  <c r="AV28" i="22" s="1"/>
  <c r="AS26" i="22"/>
  <c r="AV26" i="22" s="1"/>
  <c r="AH22" i="6"/>
  <c r="AH19" i="6"/>
  <c r="AH15" i="6"/>
  <c r="AH23" i="6"/>
  <c r="AH16" i="6"/>
  <c r="AH24" i="6"/>
  <c r="AH27" i="6"/>
  <c r="AH21" i="6"/>
  <c r="AH17" i="6"/>
  <c r="AH25" i="6"/>
  <c r="AH18" i="6"/>
  <c r="AH26" i="6"/>
  <c r="AH20" i="6"/>
  <c r="AH28" i="6"/>
  <c r="AH29" i="6"/>
  <c r="O22" i="12"/>
  <c r="AD27" i="6" s="1"/>
  <c r="O21" i="12"/>
  <c r="AD26" i="6" s="1"/>
  <c r="O20" i="12"/>
  <c r="AD25" i="6" s="1"/>
  <c r="O19" i="12"/>
  <c r="AD24" i="6" s="1"/>
  <c r="O18" i="12"/>
  <c r="AD23" i="6" s="1"/>
  <c r="O17" i="12"/>
  <c r="AD22" i="6" s="1"/>
  <c r="O16" i="12"/>
  <c r="AD21" i="6" s="1"/>
  <c r="O15" i="12"/>
  <c r="AD20" i="6" s="1"/>
  <c r="O14" i="12"/>
  <c r="AD19" i="6" s="1"/>
  <c r="O13" i="12"/>
  <c r="AD18" i="6" s="1"/>
  <c r="O12" i="12"/>
  <c r="AD17" i="6" s="1"/>
  <c r="O11" i="12"/>
  <c r="AD16" i="6" s="1"/>
  <c r="O10" i="12"/>
  <c r="AD15" i="6" s="1"/>
  <c r="O9" i="12"/>
  <c r="AD14" i="6" s="1"/>
  <c r="O8" i="12"/>
  <c r="AD13" i="6" s="1"/>
  <c r="O7" i="12"/>
  <c r="AD12" i="6" s="1"/>
  <c r="Q23" i="10" l="1"/>
  <c r="Q26" i="10" s="1"/>
  <c r="W23" i="22"/>
  <c r="AO23" i="22"/>
  <c r="N23" i="22"/>
  <c r="AO16" i="22"/>
  <c r="N16" i="22"/>
  <c r="W16" i="22"/>
  <c r="AO17" i="22"/>
  <c r="N17" i="22"/>
  <c r="W17" i="22"/>
  <c r="AO18" i="22"/>
  <c r="N18" i="22"/>
  <c r="W18" i="22"/>
  <c r="N19" i="22"/>
  <c r="AO19" i="22"/>
  <c r="W19" i="22"/>
  <c r="AO12" i="22"/>
  <c r="W12" i="22"/>
  <c r="N12" i="22"/>
  <c r="N20" i="22"/>
  <c r="AO20" i="22"/>
  <c r="W20" i="22"/>
  <c r="AO15" i="22"/>
  <c r="N15" i="22"/>
  <c r="W15" i="22"/>
  <c r="AO24" i="22"/>
  <c r="W24" i="22"/>
  <c r="N24" i="22"/>
  <c r="W10" i="22"/>
  <c r="AO10" i="22"/>
  <c r="N10" i="22"/>
  <c r="W13" i="22"/>
  <c r="N13" i="22"/>
  <c r="AO13" i="22"/>
  <c r="W21" i="22"/>
  <c r="N21" i="22"/>
  <c r="AO21" i="22"/>
  <c r="AO25" i="22"/>
  <c r="N25" i="22"/>
  <c r="W25" i="22"/>
  <c r="AO11" i="22"/>
  <c r="N11" i="22"/>
  <c r="W11" i="22"/>
  <c r="N14" i="22"/>
  <c r="W14" i="22"/>
  <c r="AO14" i="22"/>
  <c r="N22" i="22"/>
  <c r="W22" i="22"/>
  <c r="AO22" i="22"/>
  <c r="R10" i="6"/>
  <c r="R28" i="6"/>
  <c r="R29" i="6"/>
  <c r="R27" i="6"/>
  <c r="Q7" i="5"/>
  <c r="Q8" i="5"/>
  <c r="Q9" i="5"/>
  <c r="Q10" i="5"/>
  <c r="Q11" i="5"/>
  <c r="Q12" i="5"/>
  <c r="Q13" i="5"/>
  <c r="Q14" i="5"/>
  <c r="Q15" i="5"/>
  <c r="Q16" i="5"/>
  <c r="Q17" i="5"/>
  <c r="Q18" i="5"/>
  <c r="Q19" i="5"/>
  <c r="Q20" i="5"/>
  <c r="Q21" i="5"/>
  <c r="Q22" i="5"/>
  <c r="Q23" i="5"/>
  <c r="Q24" i="5"/>
  <c r="Q25" i="5"/>
  <c r="Q26" i="5"/>
  <c r="P6" i="11"/>
  <c r="Q6" i="11"/>
  <c r="R6" i="11"/>
  <c r="V6" i="11"/>
  <c r="W6" i="11"/>
  <c r="X6" i="11"/>
  <c r="Y6" i="11"/>
  <c r="Z6" i="11"/>
  <c r="AA6" i="11"/>
  <c r="P7" i="11"/>
  <c r="Q7" i="11"/>
  <c r="R7" i="11"/>
  <c r="V7" i="11"/>
  <c r="W7" i="11"/>
  <c r="X7" i="11"/>
  <c r="Y7" i="11"/>
  <c r="Z7" i="11"/>
  <c r="AA7" i="11"/>
  <c r="P8" i="11"/>
  <c r="Q8" i="11"/>
  <c r="R8" i="11"/>
  <c r="V8" i="11"/>
  <c r="W8" i="11"/>
  <c r="X8" i="11"/>
  <c r="Y8" i="11"/>
  <c r="Z8" i="11"/>
  <c r="AA8" i="11"/>
  <c r="P9" i="11"/>
  <c r="Q9" i="11"/>
  <c r="R9" i="11"/>
  <c r="V9" i="11"/>
  <c r="W9" i="11"/>
  <c r="X9" i="11"/>
  <c r="Y9" i="11"/>
  <c r="Z9" i="11"/>
  <c r="AA9" i="11"/>
  <c r="P10" i="11"/>
  <c r="Q10" i="11"/>
  <c r="R10" i="11"/>
  <c r="V10" i="11"/>
  <c r="W10" i="11"/>
  <c r="X10" i="11"/>
  <c r="Y10" i="11"/>
  <c r="Z10" i="11"/>
  <c r="AA10" i="11"/>
  <c r="P11" i="11"/>
  <c r="Q11" i="11"/>
  <c r="R11" i="11"/>
  <c r="V11" i="11"/>
  <c r="W11" i="11"/>
  <c r="X11" i="11"/>
  <c r="Y11" i="11"/>
  <c r="Z11" i="11"/>
  <c r="AA11" i="11"/>
  <c r="P12" i="11"/>
  <c r="Q12" i="11"/>
  <c r="R12" i="11"/>
  <c r="V12" i="11"/>
  <c r="W12" i="11"/>
  <c r="X12" i="11"/>
  <c r="Y12" i="11"/>
  <c r="Z12" i="11"/>
  <c r="AA12" i="11"/>
  <c r="P13" i="11"/>
  <c r="Q13" i="11"/>
  <c r="R13" i="11"/>
  <c r="V13" i="11"/>
  <c r="W13" i="11"/>
  <c r="X13" i="11"/>
  <c r="Y13" i="11"/>
  <c r="Z13" i="11"/>
  <c r="AA13" i="11"/>
  <c r="P14" i="11"/>
  <c r="Q14" i="11"/>
  <c r="R14" i="11"/>
  <c r="V14" i="11"/>
  <c r="W14" i="11"/>
  <c r="X14" i="11"/>
  <c r="Y14" i="11"/>
  <c r="Z14" i="11"/>
  <c r="AA14" i="11"/>
  <c r="P15" i="11"/>
  <c r="Q15" i="11"/>
  <c r="R15" i="11"/>
  <c r="V15" i="11"/>
  <c r="W15" i="11"/>
  <c r="X15" i="11"/>
  <c r="Y15" i="11"/>
  <c r="Z15" i="11"/>
  <c r="AA15" i="11"/>
  <c r="P16" i="11"/>
  <c r="Q16" i="11"/>
  <c r="R16" i="11"/>
  <c r="V16" i="11"/>
  <c r="W16" i="11"/>
  <c r="X16" i="11"/>
  <c r="Y16" i="11"/>
  <c r="Z16" i="11"/>
  <c r="AA16" i="11"/>
  <c r="P17" i="11"/>
  <c r="Q17" i="11"/>
  <c r="R17" i="11"/>
  <c r="V17" i="11"/>
  <c r="W17" i="11"/>
  <c r="X17" i="11"/>
  <c r="Y17" i="11"/>
  <c r="Z17" i="11"/>
  <c r="AA17" i="11"/>
  <c r="P18" i="11"/>
  <c r="Q18" i="11"/>
  <c r="R18" i="11"/>
  <c r="V18" i="11"/>
  <c r="W18" i="11"/>
  <c r="X18" i="11"/>
  <c r="Y18" i="11"/>
  <c r="Z18" i="11"/>
  <c r="AA18" i="11"/>
  <c r="P19" i="11"/>
  <c r="Q19" i="11"/>
  <c r="R19" i="11"/>
  <c r="V19" i="11"/>
  <c r="W19" i="11"/>
  <c r="X19" i="11"/>
  <c r="Y19" i="11"/>
  <c r="Z19" i="11"/>
  <c r="AA19" i="11"/>
  <c r="P20" i="11"/>
  <c r="Q20" i="11"/>
  <c r="R20" i="11"/>
  <c r="V20" i="11"/>
  <c r="W20" i="11"/>
  <c r="X20" i="11"/>
  <c r="Y20" i="11"/>
  <c r="Z20" i="11"/>
  <c r="AA20" i="11"/>
  <c r="P21" i="11"/>
  <c r="Q21" i="11"/>
  <c r="R21" i="11"/>
  <c r="V21" i="11"/>
  <c r="W21" i="11"/>
  <c r="X21" i="11"/>
  <c r="Y21" i="11"/>
  <c r="Z21" i="11"/>
  <c r="AA21" i="11"/>
  <c r="Q5" i="11"/>
  <c r="R5" i="11"/>
  <c r="V5" i="11"/>
  <c r="W5" i="11"/>
  <c r="X5" i="11"/>
  <c r="Y5" i="11"/>
  <c r="Z5" i="11"/>
  <c r="AA5" i="11"/>
  <c r="C5" i="11"/>
  <c r="C6" i="11"/>
  <c r="D6" i="11"/>
  <c r="E6" i="11"/>
  <c r="F6" i="11"/>
  <c r="G6" i="11"/>
  <c r="H6" i="11"/>
  <c r="I6" i="11"/>
  <c r="J6" i="11"/>
  <c r="K6" i="11"/>
  <c r="L6" i="11"/>
  <c r="M6" i="11"/>
  <c r="N6" i="11"/>
  <c r="C7" i="11"/>
  <c r="D7" i="11"/>
  <c r="E7" i="11"/>
  <c r="F7" i="11"/>
  <c r="G7" i="11"/>
  <c r="H7" i="11"/>
  <c r="I7" i="11"/>
  <c r="J7" i="11"/>
  <c r="K7" i="11"/>
  <c r="L7" i="11"/>
  <c r="M7" i="11"/>
  <c r="N7" i="11"/>
  <c r="C8" i="11"/>
  <c r="D8" i="11"/>
  <c r="E8" i="11"/>
  <c r="F8" i="11"/>
  <c r="G8" i="11"/>
  <c r="H8" i="11"/>
  <c r="I8" i="11"/>
  <c r="J8" i="11"/>
  <c r="K8" i="11"/>
  <c r="L8" i="11"/>
  <c r="M8" i="11"/>
  <c r="N8" i="11"/>
  <c r="C9" i="11"/>
  <c r="D9" i="11"/>
  <c r="E9" i="11"/>
  <c r="F9" i="11"/>
  <c r="G9" i="11"/>
  <c r="H9" i="11"/>
  <c r="I9" i="11"/>
  <c r="J9" i="11"/>
  <c r="K9" i="11"/>
  <c r="L9" i="11"/>
  <c r="M9" i="11"/>
  <c r="N9" i="11"/>
  <c r="C10" i="11"/>
  <c r="D10" i="11"/>
  <c r="E10" i="11"/>
  <c r="F10" i="11"/>
  <c r="G10" i="11"/>
  <c r="H10" i="11"/>
  <c r="I10" i="11"/>
  <c r="J10" i="11"/>
  <c r="K10" i="11"/>
  <c r="L10" i="11"/>
  <c r="M10" i="11"/>
  <c r="N10" i="11"/>
  <c r="C11" i="11"/>
  <c r="D11" i="11"/>
  <c r="E11" i="11"/>
  <c r="F11" i="11"/>
  <c r="G11" i="11"/>
  <c r="H11" i="11"/>
  <c r="I11" i="11"/>
  <c r="J11" i="11"/>
  <c r="K11" i="11"/>
  <c r="L11" i="11"/>
  <c r="M11" i="11"/>
  <c r="N11" i="11"/>
  <c r="C12" i="11"/>
  <c r="D12" i="11"/>
  <c r="E12" i="11"/>
  <c r="F12" i="11"/>
  <c r="G12" i="11"/>
  <c r="H12" i="11"/>
  <c r="I12" i="11"/>
  <c r="J12" i="11"/>
  <c r="K12" i="11"/>
  <c r="L12" i="11"/>
  <c r="M12" i="11"/>
  <c r="N12" i="11"/>
  <c r="C13" i="11"/>
  <c r="D13" i="11"/>
  <c r="E13" i="11"/>
  <c r="F13" i="11"/>
  <c r="G13" i="11"/>
  <c r="H13" i="11"/>
  <c r="I13" i="11"/>
  <c r="J13" i="11"/>
  <c r="K13" i="11"/>
  <c r="L13" i="11"/>
  <c r="M13" i="11"/>
  <c r="N13" i="11"/>
  <c r="C14" i="11"/>
  <c r="D14" i="11"/>
  <c r="E14" i="11"/>
  <c r="F14" i="11"/>
  <c r="G14" i="11"/>
  <c r="H14" i="11"/>
  <c r="I14" i="11"/>
  <c r="J14" i="11"/>
  <c r="K14" i="11"/>
  <c r="L14" i="11"/>
  <c r="M14" i="11"/>
  <c r="N14" i="11"/>
  <c r="C15" i="11"/>
  <c r="D15" i="11"/>
  <c r="E15" i="11"/>
  <c r="F15" i="11"/>
  <c r="G15" i="11"/>
  <c r="H15" i="11"/>
  <c r="I15" i="11"/>
  <c r="J15" i="11"/>
  <c r="K15" i="11"/>
  <c r="L15" i="11"/>
  <c r="M15" i="11"/>
  <c r="N15" i="11"/>
  <c r="C16" i="11"/>
  <c r="D16" i="11"/>
  <c r="E16" i="11"/>
  <c r="F16" i="11"/>
  <c r="G16" i="11"/>
  <c r="H16" i="11"/>
  <c r="I16" i="11"/>
  <c r="J16" i="11"/>
  <c r="K16" i="11"/>
  <c r="L16" i="11"/>
  <c r="M16" i="11"/>
  <c r="N16" i="11"/>
  <c r="C17" i="11"/>
  <c r="D17" i="11"/>
  <c r="E17" i="11"/>
  <c r="F17" i="11"/>
  <c r="G17" i="11"/>
  <c r="H17" i="11"/>
  <c r="I17" i="11"/>
  <c r="J17" i="11"/>
  <c r="K17" i="11"/>
  <c r="L17" i="11"/>
  <c r="M17" i="11"/>
  <c r="N17" i="11"/>
  <c r="C18" i="11"/>
  <c r="D18" i="11"/>
  <c r="E18" i="11"/>
  <c r="F18" i="11"/>
  <c r="G18" i="11"/>
  <c r="H18" i="11"/>
  <c r="I18" i="11"/>
  <c r="J18" i="11"/>
  <c r="K18" i="11"/>
  <c r="L18" i="11"/>
  <c r="M18" i="11"/>
  <c r="N18" i="11"/>
  <c r="C19" i="11"/>
  <c r="D19" i="11"/>
  <c r="E19" i="11"/>
  <c r="F19" i="11"/>
  <c r="G19" i="11"/>
  <c r="H19" i="11"/>
  <c r="I19" i="11"/>
  <c r="J19" i="11"/>
  <c r="K19" i="11"/>
  <c r="L19" i="11"/>
  <c r="M19" i="11"/>
  <c r="N19" i="11"/>
  <c r="C20" i="11"/>
  <c r="D20" i="11"/>
  <c r="E20" i="11"/>
  <c r="F20" i="11"/>
  <c r="G20" i="11"/>
  <c r="H20" i="11"/>
  <c r="I20" i="11"/>
  <c r="J20" i="11"/>
  <c r="K20" i="11"/>
  <c r="L20" i="11"/>
  <c r="M20" i="11"/>
  <c r="N20" i="11"/>
  <c r="C21" i="11"/>
  <c r="D21" i="11"/>
  <c r="E21" i="11"/>
  <c r="F21" i="11"/>
  <c r="G21" i="11"/>
  <c r="H21" i="11"/>
  <c r="I21" i="11"/>
  <c r="J21" i="11"/>
  <c r="K21" i="11"/>
  <c r="L21" i="11"/>
  <c r="M21" i="11"/>
  <c r="N21" i="11"/>
  <c r="D5" i="11"/>
  <c r="E5" i="11"/>
  <c r="F5" i="11"/>
  <c r="G5" i="11"/>
  <c r="H5" i="11"/>
  <c r="I5" i="11"/>
  <c r="J5" i="11"/>
  <c r="K5" i="11"/>
  <c r="L5" i="11"/>
  <c r="M5" i="11"/>
  <c r="N5" i="11"/>
  <c r="X24" i="5"/>
  <c r="X25" i="5"/>
  <c r="X26" i="5"/>
  <c r="U24" i="5"/>
  <c r="U25" i="5"/>
  <c r="U26" i="5"/>
  <c r="K24" i="5"/>
  <c r="K25" i="5"/>
  <c r="K26" i="5"/>
  <c r="H24" i="5"/>
  <c r="H25" i="5"/>
  <c r="H26" i="5"/>
  <c r="Z24" i="5"/>
  <c r="R26" i="5"/>
  <c r="O26" i="5"/>
  <c r="R25" i="5"/>
  <c r="O25" i="5"/>
  <c r="R24" i="5"/>
  <c r="O24" i="5"/>
  <c r="R23" i="5"/>
  <c r="O23" i="5"/>
  <c r="R22" i="5"/>
  <c r="O22" i="5"/>
  <c r="R21" i="5"/>
  <c r="O21" i="5"/>
  <c r="R20" i="5"/>
  <c r="O20" i="5"/>
  <c r="R19" i="5"/>
  <c r="O19" i="5"/>
  <c r="R18" i="5"/>
  <c r="O18" i="5"/>
  <c r="R17" i="5"/>
  <c r="O17" i="5"/>
  <c r="R16" i="5"/>
  <c r="O16" i="5"/>
  <c r="R15" i="5"/>
  <c r="O15" i="5"/>
  <c r="R14" i="5"/>
  <c r="O14" i="5"/>
  <c r="R13" i="5"/>
  <c r="O13" i="5"/>
  <c r="R12" i="5"/>
  <c r="O12" i="5"/>
  <c r="P3" i="11"/>
  <c r="Q3" i="11"/>
  <c r="R3" i="11"/>
  <c r="S3" i="11"/>
  <c r="S7" i="11" s="1"/>
  <c r="T3" i="11"/>
  <c r="T9" i="11" s="1"/>
  <c r="U3" i="11"/>
  <c r="U11" i="11" s="1"/>
  <c r="V3" i="11"/>
  <c r="W3" i="11"/>
  <c r="X3" i="11"/>
  <c r="Y3" i="11"/>
  <c r="Z3" i="11"/>
  <c r="AA3" i="11"/>
  <c r="B6" i="10"/>
  <c r="B7" i="10"/>
  <c r="B8" i="10"/>
  <c r="B9" i="10"/>
  <c r="B10" i="10"/>
  <c r="B11" i="10"/>
  <c r="B12" i="10"/>
  <c r="B13" i="10"/>
  <c r="B14" i="10"/>
  <c r="B15" i="10"/>
  <c r="B16" i="10"/>
  <c r="B18" i="10"/>
  <c r="B19" i="10"/>
  <c r="B20" i="10"/>
  <c r="B21" i="10"/>
  <c r="B22" i="10"/>
  <c r="Q24" i="10" l="1"/>
  <c r="Q25" i="10"/>
  <c r="Q27" i="10" s="1"/>
  <c r="O14" i="22"/>
  <c r="R14" i="22" s="1"/>
  <c r="AS25" i="22"/>
  <c r="AV25" i="22" s="1"/>
  <c r="AS13" i="22"/>
  <c r="AV13" i="22" s="1"/>
  <c r="AS12" i="22"/>
  <c r="AV12" i="22" s="1"/>
  <c r="O18" i="22"/>
  <c r="R18" i="22" s="1"/>
  <c r="O16" i="22"/>
  <c r="R16" i="22" s="1"/>
  <c r="AB12" i="12"/>
  <c r="AI17" i="6" s="1"/>
  <c r="AB11" i="12"/>
  <c r="AI16" i="6" s="1"/>
  <c r="O13" i="22"/>
  <c r="R13" i="22" s="1"/>
  <c r="O24" i="22"/>
  <c r="R24" i="22" s="1"/>
  <c r="AS18" i="22"/>
  <c r="AV18" i="22" s="1"/>
  <c r="AS16" i="22"/>
  <c r="AV16" i="22" s="1"/>
  <c r="O25" i="22"/>
  <c r="R25" i="22" s="1"/>
  <c r="AS15" i="22"/>
  <c r="AV15" i="22" s="1"/>
  <c r="AB19" i="12"/>
  <c r="AI24" i="6" s="1"/>
  <c r="AB10" i="12"/>
  <c r="AI15" i="6" s="1"/>
  <c r="AS22" i="22"/>
  <c r="AV22" i="22" s="1"/>
  <c r="O11" i="22"/>
  <c r="R11" i="22" s="1"/>
  <c r="AS24" i="22"/>
  <c r="AV24" i="22" s="1"/>
  <c r="AS20" i="22"/>
  <c r="AV20" i="22" s="1"/>
  <c r="AS19" i="22"/>
  <c r="AV19" i="22" s="1"/>
  <c r="O23" i="22"/>
  <c r="R23" i="22" s="1"/>
  <c r="O22" i="22"/>
  <c r="R22" i="22" s="1"/>
  <c r="AS11" i="22"/>
  <c r="AV11" i="22" s="1"/>
  <c r="AS21" i="22"/>
  <c r="AV21" i="22" s="1"/>
  <c r="O20" i="22"/>
  <c r="R20" i="22" s="1"/>
  <c r="O19" i="22"/>
  <c r="R19" i="22" s="1"/>
  <c r="O17" i="22"/>
  <c r="R17" i="22" s="1"/>
  <c r="AS23" i="22"/>
  <c r="AV23" i="22" s="1"/>
  <c r="AB18" i="12"/>
  <c r="AI23" i="6" s="1"/>
  <c r="O21" i="22"/>
  <c r="R21" i="22" s="1"/>
  <c r="O10" i="22"/>
  <c r="R10" i="22" s="1"/>
  <c r="AS17" i="22"/>
  <c r="AV17" i="22" s="1"/>
  <c r="AS14" i="22"/>
  <c r="AV14" i="22" s="1"/>
  <c r="AS10" i="22"/>
  <c r="AV10" i="22" s="1"/>
  <c r="O15" i="22"/>
  <c r="R15" i="22" s="1"/>
  <c r="O12" i="22"/>
  <c r="R12" i="22" s="1"/>
  <c r="AB13" i="12"/>
  <c r="AI18" i="6" s="1"/>
  <c r="AB25" i="12"/>
  <c r="AB23" i="12"/>
  <c r="AI28" i="6" s="1"/>
  <c r="AB24" i="12"/>
  <c r="AI29" i="6" s="1"/>
  <c r="AC6" i="10"/>
  <c r="R23" i="6"/>
  <c r="R14" i="6"/>
  <c r="AI11" i="6"/>
  <c r="AB14" i="12"/>
  <c r="AI19" i="6" s="1"/>
  <c r="AB20" i="12"/>
  <c r="AI25" i="6" s="1"/>
  <c r="AB15" i="12"/>
  <c r="AI20" i="6" s="1"/>
  <c r="AB7" i="12"/>
  <c r="AI12" i="6" s="1"/>
  <c r="AB9" i="12"/>
  <c r="AI14" i="6" s="1"/>
  <c r="AB16" i="12"/>
  <c r="AI21" i="6" s="1"/>
  <c r="AB17" i="12"/>
  <c r="AI22" i="6" s="1"/>
  <c r="AB8" i="12"/>
  <c r="AI13" i="6" s="1"/>
  <c r="U19" i="11"/>
  <c r="U15" i="11"/>
  <c r="U7" i="11"/>
  <c r="U18" i="11"/>
  <c r="U14" i="11"/>
  <c r="U10" i="11"/>
  <c r="U6" i="11"/>
  <c r="U13" i="11"/>
  <c r="U5" i="11"/>
  <c r="U21" i="11"/>
  <c r="U17" i="11"/>
  <c r="U9" i="11"/>
  <c r="U20" i="11"/>
  <c r="U16" i="11"/>
  <c r="U12" i="11"/>
  <c r="U8" i="11"/>
  <c r="T15" i="11"/>
  <c r="T20" i="11"/>
  <c r="T14" i="11"/>
  <c r="T6" i="11"/>
  <c r="T11" i="11"/>
  <c r="T8" i="11"/>
  <c r="T21" i="11"/>
  <c r="T13" i="11"/>
  <c r="T5" i="11"/>
  <c r="T19" i="11"/>
  <c r="T16" i="11"/>
  <c r="T18" i="11"/>
  <c r="T10" i="11"/>
  <c r="T7" i="11"/>
  <c r="T12" i="11"/>
  <c r="T17" i="11"/>
  <c r="AB17" i="11" s="1"/>
  <c r="S20" i="11"/>
  <c r="S18" i="11"/>
  <c r="S16" i="11"/>
  <c r="S14" i="11"/>
  <c r="S12" i="11"/>
  <c r="S10" i="11"/>
  <c r="S8" i="11"/>
  <c r="S6" i="11"/>
  <c r="S5" i="11"/>
  <c r="AB5" i="11" s="1"/>
  <c r="S21" i="11"/>
  <c r="S19" i="11"/>
  <c r="AB19" i="11" s="1"/>
  <c r="S17" i="11"/>
  <c r="S15" i="11"/>
  <c r="S13" i="11"/>
  <c r="S11" i="11"/>
  <c r="AB11" i="11" s="1"/>
  <c r="S9" i="11"/>
  <c r="AB9" i="11" s="1"/>
  <c r="M25" i="5"/>
  <c r="Z26" i="5"/>
  <c r="Z25" i="5"/>
  <c r="AA25" i="5" s="1"/>
  <c r="M26" i="5"/>
  <c r="M24" i="5"/>
  <c r="AA24" i="5" s="1"/>
  <c r="O9" i="11"/>
  <c r="O7" i="11"/>
  <c r="O8" i="11"/>
  <c r="O6" i="11"/>
  <c r="O18" i="11"/>
  <c r="O17" i="11"/>
  <c r="O15" i="11"/>
  <c r="O12" i="11"/>
  <c r="O14" i="11"/>
  <c r="O10" i="11"/>
  <c r="O11" i="11"/>
  <c r="O19" i="11"/>
  <c r="O13" i="11"/>
  <c r="O5" i="11"/>
  <c r="O20" i="11"/>
  <c r="O16" i="11"/>
  <c r="O21" i="11"/>
  <c r="AB7" i="11"/>
  <c r="AB15" i="11"/>
  <c r="AC21" i="10"/>
  <c r="AH25" i="7" s="1"/>
  <c r="AC18" i="10"/>
  <c r="AH22" i="7" s="1"/>
  <c r="AC17" i="10"/>
  <c r="AH21" i="7" s="1"/>
  <c r="AC14" i="10"/>
  <c r="AH18" i="7" s="1"/>
  <c r="AC7" i="10"/>
  <c r="AH11" i="7" s="1"/>
  <c r="AC10" i="10"/>
  <c r="AH14" i="7" s="1"/>
  <c r="AC22" i="10"/>
  <c r="AH26" i="7" s="1"/>
  <c r="AC13" i="10"/>
  <c r="AH17" i="7" s="1"/>
  <c r="AC9" i="10"/>
  <c r="AH13" i="7" s="1"/>
  <c r="P7" i="10"/>
  <c r="AC19" i="10"/>
  <c r="AH23" i="7" s="1"/>
  <c r="AC11" i="10"/>
  <c r="AH15" i="7" s="1"/>
  <c r="AC20" i="10"/>
  <c r="AH24" i="7" s="1"/>
  <c r="AC16" i="10"/>
  <c r="AH20" i="7" s="1"/>
  <c r="AC15" i="10"/>
  <c r="AH19" i="7" s="1"/>
  <c r="AC12" i="10"/>
  <c r="AH16" i="7" s="1"/>
  <c r="P6" i="10"/>
  <c r="AC8" i="10"/>
  <c r="AH12" i="7" s="1"/>
  <c r="P20" i="10"/>
  <c r="P22" i="10"/>
  <c r="P14" i="10"/>
  <c r="P12" i="10"/>
  <c r="P16" i="10"/>
  <c r="P9" i="10"/>
  <c r="P8" i="10"/>
  <c r="P21" i="10"/>
  <c r="P15" i="10"/>
  <c r="P17" i="10"/>
  <c r="P19" i="10"/>
  <c r="P18" i="10"/>
  <c r="P11" i="10"/>
  <c r="P10" i="10"/>
  <c r="P13" i="10"/>
  <c r="J20" i="7" l="1"/>
  <c r="AB20" i="7"/>
  <c r="J14" i="7"/>
  <c r="AB14" i="7"/>
  <c r="J18" i="7"/>
  <c r="AB18" i="7"/>
  <c r="J13" i="7"/>
  <c r="AB13" i="7"/>
  <c r="J23" i="7"/>
  <c r="AB23" i="7"/>
  <c r="J16" i="7"/>
  <c r="AB16" i="7"/>
  <c r="J21" i="7"/>
  <c r="AB21" i="7"/>
  <c r="J26" i="7"/>
  <c r="AB26" i="7"/>
  <c r="J24" i="7"/>
  <c r="AB24" i="7"/>
  <c r="J17" i="7"/>
  <c r="AB17" i="7"/>
  <c r="J15" i="7"/>
  <c r="AB15" i="7"/>
  <c r="J22" i="7"/>
  <c r="AB22" i="7"/>
  <c r="J19" i="7"/>
  <c r="AB19" i="7"/>
  <c r="J25" i="7"/>
  <c r="AB25" i="7"/>
  <c r="J12" i="7"/>
  <c r="AB12" i="7"/>
  <c r="J10" i="7"/>
  <c r="AA10" i="7"/>
  <c r="AB10" i="7"/>
  <c r="AG10" i="7"/>
  <c r="AH10" i="7"/>
  <c r="J11" i="7"/>
  <c r="AB11" i="7"/>
  <c r="O15" i="7"/>
  <c r="P15" i="7"/>
  <c r="O23" i="7"/>
  <c r="P23" i="7"/>
  <c r="O22" i="7"/>
  <c r="P22" i="7"/>
  <c r="O13" i="7"/>
  <c r="P13" i="7"/>
  <c r="O25" i="7"/>
  <c r="P25" i="7"/>
  <c r="O16" i="7"/>
  <c r="P16" i="7"/>
  <c r="O17" i="7"/>
  <c r="P17" i="7"/>
  <c r="O19" i="7"/>
  <c r="P19" i="7"/>
  <c r="O26" i="7"/>
  <c r="P26" i="7"/>
  <c r="O20" i="7"/>
  <c r="P20" i="7"/>
  <c r="O14" i="7"/>
  <c r="P14" i="7"/>
  <c r="O18" i="7"/>
  <c r="P18" i="7"/>
  <c r="O21" i="7"/>
  <c r="P21" i="7"/>
  <c r="O12" i="7"/>
  <c r="P12" i="7"/>
  <c r="O24" i="7"/>
  <c r="P24" i="7"/>
  <c r="O11" i="7"/>
  <c r="P11" i="7"/>
  <c r="O10" i="7"/>
  <c r="P10" i="7"/>
  <c r="I10" i="7"/>
  <c r="AA21" i="7"/>
  <c r="I21" i="7"/>
  <c r="AG22" i="7"/>
  <c r="AA26" i="7"/>
  <c r="I26" i="7"/>
  <c r="AA19" i="7"/>
  <c r="I19" i="7"/>
  <c r="I25" i="7"/>
  <c r="AA25" i="7"/>
  <c r="AG16" i="7"/>
  <c r="AG18" i="7"/>
  <c r="I24" i="7"/>
  <c r="AA24" i="7"/>
  <c r="I17" i="7"/>
  <c r="AA17" i="7"/>
  <c r="AG25" i="7"/>
  <c r="AA20" i="7"/>
  <c r="I20" i="7"/>
  <c r="AG19" i="7"/>
  <c r="AG26" i="7"/>
  <c r="AG21" i="7"/>
  <c r="AG12" i="7"/>
  <c r="AA12" i="7"/>
  <c r="I12" i="7"/>
  <c r="AG13" i="7"/>
  <c r="AA13" i="7"/>
  <c r="I13" i="7"/>
  <c r="AA15" i="7"/>
  <c r="I15" i="7"/>
  <c r="AA22" i="7"/>
  <c r="I22" i="7"/>
  <c r="I16" i="7"/>
  <c r="AA16" i="7"/>
  <c r="AG20" i="7"/>
  <c r="AG14" i="7"/>
  <c r="AG15" i="7"/>
  <c r="AG23" i="7"/>
  <c r="AA11" i="7"/>
  <c r="I11" i="7"/>
  <c r="AA14" i="7"/>
  <c r="I14" i="7"/>
  <c r="AG17" i="7"/>
  <c r="AA23" i="7"/>
  <c r="I23" i="7"/>
  <c r="AA18" i="7"/>
  <c r="I18" i="7"/>
  <c r="AG24" i="7"/>
  <c r="AG11" i="7"/>
  <c r="AC23" i="10"/>
  <c r="AC25" i="10" s="1"/>
  <c r="AC27" i="10" s="1"/>
  <c r="P23" i="10"/>
  <c r="P25" i="10" s="1"/>
  <c r="P27" i="10" s="1"/>
  <c r="S15" i="6"/>
  <c r="S16" i="6"/>
  <c r="S22" i="6"/>
  <c r="Y28" i="22"/>
  <c r="AU28" i="22"/>
  <c r="AW28" i="22" s="1"/>
  <c r="AX28" i="22" s="1"/>
  <c r="Q28" i="22"/>
  <c r="Y22" i="22"/>
  <c r="AU22" i="22"/>
  <c r="AW22" i="22" s="1"/>
  <c r="AX22" i="22" s="1"/>
  <c r="Q22" i="22"/>
  <c r="AU10" i="22"/>
  <c r="AW10" i="22" s="1"/>
  <c r="AX10" i="22" s="1"/>
  <c r="Q10" i="22"/>
  <c r="Y10" i="22"/>
  <c r="Y18" i="22"/>
  <c r="Q18" i="22"/>
  <c r="AU18" i="22"/>
  <c r="AW18" i="22" s="1"/>
  <c r="AX18" i="22" s="1"/>
  <c r="Y16" i="22"/>
  <c r="Q16" i="22"/>
  <c r="AU16" i="22"/>
  <c r="AW16" i="22" s="1"/>
  <c r="AX16" i="22" s="1"/>
  <c r="AU27" i="22"/>
  <c r="AW27" i="22" s="1"/>
  <c r="AX27" i="22" s="1"/>
  <c r="Q27" i="22"/>
  <c r="Y27" i="22"/>
  <c r="Q17" i="22"/>
  <c r="Y17" i="22"/>
  <c r="AU17" i="22"/>
  <c r="AW17" i="22" s="1"/>
  <c r="AX17" i="22" s="1"/>
  <c r="Y26" i="22"/>
  <c r="AU26" i="22"/>
  <c r="AW26" i="22" s="1"/>
  <c r="AX26" i="22" s="1"/>
  <c r="Q26" i="22"/>
  <c r="S17" i="6"/>
  <c r="Y21" i="22"/>
  <c r="Q21" i="22"/>
  <c r="AU21" i="22"/>
  <c r="AW21" i="22" s="1"/>
  <c r="AX21" i="22" s="1"/>
  <c r="Y12" i="22"/>
  <c r="AU12" i="22"/>
  <c r="AW12" i="22" s="1"/>
  <c r="AX12" i="22" s="1"/>
  <c r="Q12" i="22"/>
  <c r="AU11" i="22"/>
  <c r="AW11" i="22" s="1"/>
  <c r="AX11" i="22" s="1"/>
  <c r="Q11" i="22"/>
  <c r="Y11" i="22"/>
  <c r="Y14" i="22"/>
  <c r="AU14" i="22"/>
  <c r="AW14" i="22" s="1"/>
  <c r="AX14" i="22" s="1"/>
  <c r="Q14" i="22"/>
  <c r="AU19" i="22"/>
  <c r="AW19" i="22" s="1"/>
  <c r="AX19" i="22" s="1"/>
  <c r="Q19" i="22"/>
  <c r="Y19" i="22"/>
  <c r="AU13" i="22"/>
  <c r="AW13" i="22" s="1"/>
  <c r="AX13" i="22" s="1"/>
  <c r="Y13" i="22"/>
  <c r="Q13" i="22"/>
  <c r="Q23" i="22"/>
  <c r="AU23" i="22"/>
  <c r="AW23" i="22" s="1"/>
  <c r="AX23" i="22" s="1"/>
  <c r="Y23" i="22"/>
  <c r="Y9" i="22"/>
  <c r="AU9" i="22"/>
  <c r="Q9" i="22"/>
  <c r="Y20" i="22"/>
  <c r="AU20" i="22"/>
  <c r="AW20" i="22" s="1"/>
  <c r="AX20" i="22" s="1"/>
  <c r="Q20" i="22"/>
  <c r="S23" i="6"/>
  <c r="T23" i="6" s="1"/>
  <c r="Q15" i="22"/>
  <c r="AU15" i="22"/>
  <c r="AW15" i="22" s="1"/>
  <c r="AX15" i="22" s="1"/>
  <c r="Y15" i="22"/>
  <c r="AJ29" i="6"/>
  <c r="AK29" i="6" s="1"/>
  <c r="S29" i="6"/>
  <c r="T29" i="6" s="1"/>
  <c r="S18" i="6"/>
  <c r="S21" i="6"/>
  <c r="S19" i="6"/>
  <c r="AJ28" i="6"/>
  <c r="AK28" i="6" s="1"/>
  <c r="S28" i="6"/>
  <c r="T28" i="6" s="1"/>
  <c r="S27" i="6"/>
  <c r="T27" i="6" s="1"/>
  <c r="AJ17" i="6"/>
  <c r="AK17" i="6" s="1"/>
  <c r="AJ15" i="6"/>
  <c r="AK15" i="6" s="1"/>
  <c r="AJ23" i="6"/>
  <c r="AK23" i="6" s="1"/>
  <c r="AJ16" i="6"/>
  <c r="AK16" i="6" s="1"/>
  <c r="AJ22" i="6"/>
  <c r="AK22" i="6" s="1"/>
  <c r="R13" i="6"/>
  <c r="R11" i="6"/>
  <c r="S24" i="6"/>
  <c r="R15" i="6"/>
  <c r="T15" i="6" s="1"/>
  <c r="S20" i="6"/>
  <c r="R16" i="6"/>
  <c r="R12" i="6"/>
  <c r="R22" i="6"/>
  <c r="R17" i="6"/>
  <c r="AB21" i="12"/>
  <c r="AI26" i="6" s="1"/>
  <c r="AB13" i="11"/>
  <c r="AB21" i="11"/>
  <c r="U22" i="5"/>
  <c r="H22" i="5"/>
  <c r="X17" i="5"/>
  <c r="K17" i="5"/>
  <c r="U7" i="5"/>
  <c r="Y7" i="5" s="1"/>
  <c r="H7" i="5"/>
  <c r="L7" i="5" s="1"/>
  <c r="U17" i="5"/>
  <c r="H17" i="5"/>
  <c r="H8" i="5"/>
  <c r="L8" i="5" s="1"/>
  <c r="U8" i="5"/>
  <c r="Y8" i="5" s="1"/>
  <c r="X15" i="5"/>
  <c r="K15" i="5"/>
  <c r="U15" i="5"/>
  <c r="H15" i="5"/>
  <c r="H19" i="5"/>
  <c r="U19" i="5"/>
  <c r="U10" i="5"/>
  <c r="H10" i="5"/>
  <c r="X19" i="5"/>
  <c r="K19" i="5"/>
  <c r="K21" i="5"/>
  <c r="X21" i="5"/>
  <c r="U21" i="5"/>
  <c r="H21" i="5"/>
  <c r="U20" i="5"/>
  <c r="H20" i="5"/>
  <c r="U9" i="5"/>
  <c r="H9" i="5"/>
  <c r="X9" i="5"/>
  <c r="K9" i="5"/>
  <c r="X7" i="5"/>
  <c r="K7" i="5"/>
  <c r="U13" i="5"/>
  <c r="H13" i="5"/>
  <c r="H11" i="5"/>
  <c r="U11" i="5"/>
  <c r="X23" i="5"/>
  <c r="K23" i="5"/>
  <c r="U12" i="5"/>
  <c r="H12" i="5"/>
  <c r="X11" i="5"/>
  <c r="K11" i="5"/>
  <c r="U23" i="5"/>
  <c r="H23" i="5"/>
  <c r="H16" i="5"/>
  <c r="U16" i="5"/>
  <c r="K13" i="5"/>
  <c r="X13" i="5"/>
  <c r="U18" i="5"/>
  <c r="H18" i="5"/>
  <c r="U14" i="5"/>
  <c r="H14" i="5"/>
  <c r="AB25" i="5"/>
  <c r="AA26" i="5"/>
  <c r="AB26" i="5"/>
  <c r="AB18" i="11"/>
  <c r="AB6" i="11"/>
  <c r="AB24" i="5"/>
  <c r="AB12" i="11"/>
  <c r="AB20" i="11"/>
  <c r="AB10" i="11"/>
  <c r="AB14" i="11"/>
  <c r="AB8" i="11"/>
  <c r="AB16" i="11"/>
  <c r="AI19" i="7" l="1"/>
  <c r="AJ19" i="7" s="1"/>
  <c r="AI25" i="7"/>
  <c r="AJ25" i="7" s="1"/>
  <c r="AI23" i="7"/>
  <c r="AJ23" i="7" s="1"/>
  <c r="Q20" i="7"/>
  <c r="R20" i="7" s="1"/>
  <c r="Q18" i="7"/>
  <c r="R18" i="7" s="1"/>
  <c r="Q14" i="7"/>
  <c r="O27" i="7"/>
  <c r="P27" i="7"/>
  <c r="AG27" i="7"/>
  <c r="AH27" i="7"/>
  <c r="AB27" i="7"/>
  <c r="AA27" i="7"/>
  <c r="I27" i="7"/>
  <c r="J27" i="7"/>
  <c r="Q25" i="7"/>
  <c r="R25" i="7" s="1"/>
  <c r="Q16" i="7"/>
  <c r="R16" i="7" s="1"/>
  <c r="Q17" i="7"/>
  <c r="R17" i="7" s="1"/>
  <c r="Q26" i="7"/>
  <c r="R26" i="7" s="1"/>
  <c r="Q15" i="7"/>
  <c r="R15" i="7" s="1"/>
  <c r="AI10" i="7"/>
  <c r="AJ10" i="7" s="1"/>
  <c r="B3" i="13" s="1"/>
  <c r="Q10" i="7"/>
  <c r="R10" i="7" s="1"/>
  <c r="A3" i="13" s="1"/>
  <c r="Q21" i="7"/>
  <c r="R21" i="7" s="1"/>
  <c r="AC26" i="10"/>
  <c r="AC24" i="10"/>
  <c r="Q12" i="7"/>
  <c r="P26" i="10"/>
  <c r="P24" i="10"/>
  <c r="Q23" i="7"/>
  <c r="R23" i="7" s="1"/>
  <c r="Q24" i="7"/>
  <c r="R24" i="7" s="1"/>
  <c r="AI16" i="7"/>
  <c r="AJ16" i="7" s="1"/>
  <c r="AI22" i="7"/>
  <c r="AJ22" i="7" s="1"/>
  <c r="AI15" i="7"/>
  <c r="AJ15" i="7" s="1"/>
  <c r="AI18" i="7"/>
  <c r="AJ18" i="7" s="1"/>
  <c r="AI17" i="7"/>
  <c r="AJ17" i="7" s="1"/>
  <c r="AI20" i="7"/>
  <c r="AJ20" i="7" s="1"/>
  <c r="Q11" i="7"/>
  <c r="Q13" i="7"/>
  <c r="Q19" i="7"/>
  <c r="R19" i="7" s="1"/>
  <c r="AI26" i="7"/>
  <c r="AJ26" i="7" s="1"/>
  <c r="Q22" i="7"/>
  <c r="R22" i="7" s="1"/>
  <c r="AI21" i="7"/>
  <c r="AJ21" i="7" s="1"/>
  <c r="AI24" i="7"/>
  <c r="AJ24" i="7" s="1"/>
  <c r="T16" i="6"/>
  <c r="T22" i="6"/>
  <c r="Z20" i="22"/>
  <c r="S20" i="22"/>
  <c r="Z11" i="22"/>
  <c r="S11" i="22"/>
  <c r="Z15" i="22"/>
  <c r="S15" i="22"/>
  <c r="Y24" i="22"/>
  <c r="Q24" i="22"/>
  <c r="AU24" i="22"/>
  <c r="AW24" i="22" s="1"/>
  <c r="AX24" i="22" s="1"/>
  <c r="Z27" i="22"/>
  <c r="S27" i="22"/>
  <c r="Z18" i="22"/>
  <c r="S18" i="22"/>
  <c r="T17" i="6"/>
  <c r="Z23" i="22"/>
  <c r="S23" i="22"/>
  <c r="Z13" i="22"/>
  <c r="S13" i="22"/>
  <c r="Z14" i="22"/>
  <c r="S14" i="22"/>
  <c r="Z19" i="22"/>
  <c r="S19" i="22"/>
  <c r="Z26" i="22"/>
  <c r="S26" i="22"/>
  <c r="Z22" i="22"/>
  <c r="S22" i="22"/>
  <c r="Z16" i="22"/>
  <c r="S16" i="22"/>
  <c r="Z12" i="22"/>
  <c r="S12" i="22"/>
  <c r="S21" i="22"/>
  <c r="Z21" i="22"/>
  <c r="Z17" i="22"/>
  <c r="S17" i="22"/>
  <c r="Z10" i="22"/>
  <c r="S10" i="22"/>
  <c r="Z28" i="22"/>
  <c r="S28" i="22"/>
  <c r="S25" i="6"/>
  <c r="AJ21" i="6"/>
  <c r="AK21" i="6" s="1"/>
  <c r="AJ24" i="6"/>
  <c r="AK24" i="6" s="1"/>
  <c r="AJ19" i="6"/>
  <c r="AK19" i="6" s="1"/>
  <c r="AJ18" i="6"/>
  <c r="AK18" i="6" s="1"/>
  <c r="AJ20" i="6"/>
  <c r="AK20" i="6" s="1"/>
  <c r="R18" i="6"/>
  <c r="T18" i="6" s="1"/>
  <c r="R24" i="6"/>
  <c r="T24" i="6" s="1"/>
  <c r="R19" i="6"/>
  <c r="T19" i="6" s="1"/>
  <c r="R20" i="6"/>
  <c r="T20" i="6" s="1"/>
  <c r="R21" i="6"/>
  <c r="T21" i="6" s="1"/>
  <c r="AB22" i="12"/>
  <c r="AI27" i="6" s="1"/>
  <c r="AJ27" i="6" s="1"/>
  <c r="AK27" i="6" s="1"/>
  <c r="M19" i="5"/>
  <c r="M21" i="5"/>
  <c r="Z19" i="5"/>
  <c r="AB19" i="5" s="1"/>
  <c r="M17" i="5"/>
  <c r="Z17" i="5"/>
  <c r="Z21" i="5"/>
  <c r="AB21" i="5" s="1"/>
  <c r="Z15" i="5"/>
  <c r="M23" i="5"/>
  <c r="M15" i="5"/>
  <c r="X14" i="5"/>
  <c r="Z14" i="5" s="1"/>
  <c r="K14" i="5"/>
  <c r="M14" i="5" s="1"/>
  <c r="X12" i="5"/>
  <c r="Z12" i="5" s="1"/>
  <c r="K12" i="5"/>
  <c r="M12" i="5" s="1"/>
  <c r="X8" i="5"/>
  <c r="K8" i="5"/>
  <c r="X10" i="5"/>
  <c r="K10" i="5"/>
  <c r="X20" i="5"/>
  <c r="Z20" i="5" s="1"/>
  <c r="K20" i="5"/>
  <c r="M20" i="5" s="1"/>
  <c r="Z23" i="5"/>
  <c r="X22" i="5"/>
  <c r="Z22" i="5" s="1"/>
  <c r="K22" i="5"/>
  <c r="M22" i="5" s="1"/>
  <c r="Z13" i="5"/>
  <c r="X18" i="5"/>
  <c r="Z18" i="5" s="1"/>
  <c r="K18" i="5"/>
  <c r="M18" i="5" s="1"/>
  <c r="X16" i="5"/>
  <c r="Z16" i="5" s="1"/>
  <c r="K16" i="5"/>
  <c r="M16" i="5" s="1"/>
  <c r="M13" i="5"/>
  <c r="Y14" i="6"/>
  <c r="V14" i="6"/>
  <c r="Y13" i="6"/>
  <c r="V13" i="6"/>
  <c r="Y12" i="6"/>
  <c r="V12" i="6"/>
  <c r="Y11" i="6"/>
  <c r="V11" i="6"/>
  <c r="Y10" i="6"/>
  <c r="V10" i="6"/>
  <c r="O8" i="5"/>
  <c r="O9" i="5"/>
  <c r="O10" i="5"/>
  <c r="O11" i="5"/>
  <c r="O7" i="5"/>
  <c r="R11" i="5"/>
  <c r="R10" i="5"/>
  <c r="R9" i="5"/>
  <c r="R8" i="5"/>
  <c r="R7" i="5"/>
  <c r="D3" i="13" l="1"/>
  <c r="AA17" i="22"/>
  <c r="AB17" i="22" s="1"/>
  <c r="T17" i="22"/>
  <c r="AA13" i="22"/>
  <c r="AB13" i="22" s="1"/>
  <c r="T13" i="22"/>
  <c r="AA26" i="22"/>
  <c r="AB26" i="22" s="1"/>
  <c r="T26" i="22"/>
  <c r="AA23" i="22"/>
  <c r="AB23" i="22" s="1"/>
  <c r="T23" i="22"/>
  <c r="Z24" i="22"/>
  <c r="S24" i="22"/>
  <c r="AC11" i="6"/>
  <c r="AH11" i="6"/>
  <c r="AA21" i="22"/>
  <c r="AB21" i="22" s="1"/>
  <c r="T21" i="22"/>
  <c r="AA22" i="22"/>
  <c r="AB22" i="22" s="1"/>
  <c r="T22" i="22"/>
  <c r="AA28" i="22"/>
  <c r="AB28" i="22" s="1"/>
  <c r="T28" i="22"/>
  <c r="AA12" i="22"/>
  <c r="AB12" i="22" s="1"/>
  <c r="T12" i="22"/>
  <c r="AA19" i="22"/>
  <c r="AB19" i="22" s="1"/>
  <c r="T19" i="22"/>
  <c r="AA15" i="22"/>
  <c r="AB15" i="22" s="1"/>
  <c r="T15" i="22"/>
  <c r="AA27" i="22"/>
  <c r="AB27" i="22" s="1"/>
  <c r="T27" i="22"/>
  <c r="AC12" i="6"/>
  <c r="AH12" i="6"/>
  <c r="AA18" i="22"/>
  <c r="AB18" i="22" s="1"/>
  <c r="T18" i="22"/>
  <c r="Q25" i="22"/>
  <c r="Y25" i="22"/>
  <c r="AU25" i="22"/>
  <c r="AW25" i="22" s="1"/>
  <c r="AX25" i="22" s="1"/>
  <c r="AA10" i="22"/>
  <c r="AB10" i="22" s="1"/>
  <c r="T10" i="22"/>
  <c r="AA16" i="22"/>
  <c r="AB16" i="22" s="1"/>
  <c r="T16" i="22"/>
  <c r="AA14" i="22"/>
  <c r="AB14" i="22" s="1"/>
  <c r="T14" i="22"/>
  <c r="AA11" i="22"/>
  <c r="AB11" i="22" s="1"/>
  <c r="T11" i="22"/>
  <c r="AC13" i="6"/>
  <c r="AH13" i="6"/>
  <c r="AA20" i="22"/>
  <c r="AB20" i="22" s="1"/>
  <c r="T20" i="22"/>
  <c r="AC10" i="6"/>
  <c r="AH10" i="6"/>
  <c r="AC14" i="6"/>
  <c r="AH14" i="6"/>
  <c r="S26" i="6"/>
  <c r="AJ25" i="6"/>
  <c r="AK25" i="6" s="1"/>
  <c r="R25" i="6"/>
  <c r="T25" i="6" s="1"/>
  <c r="AB17" i="5"/>
  <c r="AA15" i="5"/>
  <c r="AA19" i="5"/>
  <c r="AB23" i="5"/>
  <c r="AA17" i="5"/>
  <c r="AB15" i="5"/>
  <c r="AA21" i="5"/>
  <c r="AA14" i="5"/>
  <c r="AA18" i="5"/>
  <c r="AA16" i="5"/>
  <c r="AB16" i="5"/>
  <c r="AB20" i="5"/>
  <c r="AA20" i="5"/>
  <c r="AB12" i="5"/>
  <c r="AA12" i="5"/>
  <c r="AA22" i="5"/>
  <c r="AB22" i="5"/>
  <c r="AA13" i="5"/>
  <c r="AB13" i="5"/>
  <c r="AB14" i="5"/>
  <c r="AB18" i="5"/>
  <c r="AA23" i="5"/>
  <c r="AI11" i="7" l="1"/>
  <c r="AJ11" i="7" s="1"/>
  <c r="AI14" i="7"/>
  <c r="AJ14" i="7" s="1"/>
  <c r="AI13" i="7"/>
  <c r="AJ13" i="7" s="1"/>
  <c r="AI12" i="7"/>
  <c r="AJ12" i="7" s="1"/>
  <c r="Z25" i="22"/>
  <c r="S25" i="22"/>
  <c r="AA24" i="22"/>
  <c r="AB24" i="22" s="1"/>
  <c r="T24" i="22"/>
  <c r="AJ13" i="6"/>
  <c r="AK13" i="6" s="1"/>
  <c r="AJ12" i="6"/>
  <c r="AK12" i="6" s="1"/>
  <c r="AJ26" i="6"/>
  <c r="AK26" i="6" s="1"/>
  <c r="AJ14" i="6"/>
  <c r="AK14" i="6" s="1"/>
  <c r="R26" i="6"/>
  <c r="T26" i="6" s="1"/>
  <c r="R14" i="7"/>
  <c r="R12" i="7"/>
  <c r="S13" i="6"/>
  <c r="T13" i="6" s="1"/>
  <c r="S14" i="6"/>
  <c r="T14" i="6" s="1"/>
  <c r="AA25" i="22" l="1"/>
  <c r="AB25" i="22" s="1"/>
  <c r="T25" i="22"/>
  <c r="S11" i="6"/>
  <c r="T11" i="6" s="1"/>
  <c r="M7" i="5"/>
  <c r="M10" i="5"/>
  <c r="R11" i="7"/>
  <c r="R13" i="7"/>
  <c r="S12" i="6"/>
  <c r="T12" i="6" s="1"/>
  <c r="M9" i="5"/>
  <c r="Z7" i="5"/>
  <c r="Z8" i="5"/>
  <c r="Z10" i="5"/>
  <c r="Z9" i="5"/>
  <c r="M8" i="5"/>
  <c r="AA7" i="5" l="1"/>
  <c r="AA9" i="5"/>
  <c r="AA8" i="5"/>
  <c r="AA10" i="5"/>
  <c r="Y4" i="5"/>
  <c r="AB10" i="5"/>
  <c r="AB9" i="5"/>
  <c r="AB7" i="5"/>
  <c r="AB8" i="5"/>
  <c r="L4" i="5"/>
  <c r="M11" i="5"/>
  <c r="Z11" i="5"/>
  <c r="Z4" i="5" s="1"/>
  <c r="C3" i="13" l="1"/>
  <c r="E3" i="13"/>
  <c r="M4" i="5"/>
  <c r="AA4" i="5" s="1"/>
  <c r="AA11" i="5"/>
  <c r="AB11" i="5"/>
  <c r="AB4" i="5" l="1"/>
  <c r="AC4" i="5" s="1"/>
  <c r="O6" i="12"/>
  <c r="AD11" i="6" s="1"/>
  <c r="AJ11" i="6" s="1"/>
  <c r="AK11" i="6" s="1"/>
  <c r="AJ9" i="6" l="1"/>
  <c r="AK9" i="6" s="1"/>
  <c r="N9" i="22"/>
  <c r="S9" i="22" s="1"/>
  <c r="T9" i="22" s="1"/>
  <c r="A3" i="24" s="1"/>
  <c r="W9" i="22"/>
  <c r="AA9" i="22" s="1"/>
  <c r="AB9" i="22" s="1"/>
  <c r="B3" i="24" s="1"/>
  <c r="AO9" i="22"/>
  <c r="AW9" i="22" s="1"/>
  <c r="AX9" i="22" s="1"/>
  <c r="AJ10" i="6"/>
  <c r="AK10" i="6" l="1"/>
  <c r="B3" i="14" s="1"/>
  <c r="S9" i="6"/>
  <c r="R9" i="6"/>
  <c r="T9" i="6" s="1"/>
  <c r="C3" i="24"/>
  <c r="S10" i="6"/>
  <c r="T10" i="6" s="1"/>
  <c r="A3" i="14" s="1"/>
  <c r="D3" i="24"/>
  <c r="E3" i="24" s="1"/>
  <c r="C3" i="14" l="1"/>
  <c r="D3" i="14"/>
  <c r="E3" i="14" s="1"/>
</calcChain>
</file>

<file path=xl/sharedStrings.xml><?xml version="1.0" encoding="utf-8"?>
<sst xmlns="http://schemas.openxmlformats.org/spreadsheetml/2006/main" count="580" uniqueCount="172">
  <si>
    <t>NO.</t>
    <phoneticPr fontId="3"/>
  </si>
  <si>
    <t>台数</t>
    <rPh sb="0" eb="2">
      <t>ダイスウ</t>
    </rPh>
    <phoneticPr fontId="3"/>
  </si>
  <si>
    <t>年間消費電力量</t>
    <rPh sb="0" eb="2">
      <t>ネンカン</t>
    </rPh>
    <rPh sb="2" eb="4">
      <t>ショウヒ</t>
    </rPh>
    <rPh sb="4" eb="7">
      <t>デンリョクリョウ</t>
    </rPh>
    <phoneticPr fontId="3"/>
  </si>
  <si>
    <t>空調運転時間</t>
    <rPh sb="0" eb="2">
      <t>クウチョウ</t>
    </rPh>
    <rPh sb="2" eb="4">
      <t>ウンテン</t>
    </rPh>
    <rPh sb="4" eb="6">
      <t>ジカン</t>
    </rPh>
    <phoneticPr fontId="2"/>
  </si>
  <si>
    <t>(h/１日）</t>
    <rPh sb="4" eb="5">
      <t>ニチ</t>
    </rPh>
    <phoneticPr fontId="2"/>
  </si>
  <si>
    <t>合計</t>
    <rPh sb="0" eb="2">
      <t>ゴウケイ</t>
    </rPh>
    <phoneticPr fontId="2"/>
  </si>
  <si>
    <t>冷房消費電力</t>
    <rPh sb="0" eb="2">
      <t>レイボウ</t>
    </rPh>
    <rPh sb="2" eb="4">
      <t>ショウヒ</t>
    </rPh>
    <rPh sb="4" eb="6">
      <t>デンリョク</t>
    </rPh>
    <phoneticPr fontId="2"/>
  </si>
  <si>
    <t>暖房消費電力</t>
    <rPh sb="0" eb="2">
      <t>ダンボウ</t>
    </rPh>
    <rPh sb="2" eb="4">
      <t>ショウヒ</t>
    </rPh>
    <rPh sb="4" eb="6">
      <t>デンリョク</t>
    </rPh>
    <phoneticPr fontId="2"/>
  </si>
  <si>
    <t>（y@kw）</t>
  </si>
  <si>
    <t>（y@kw）</t>
    <phoneticPr fontId="2"/>
  </si>
  <si>
    <t>ＣＯ２排出量</t>
    <rPh sb="3" eb="5">
      <t>ハイシュツ</t>
    </rPh>
    <rPh sb="5" eb="6">
      <t>リョウ</t>
    </rPh>
    <phoneticPr fontId="2"/>
  </si>
  <si>
    <t>（kg/ｙ）</t>
    <phoneticPr fontId="2"/>
  </si>
  <si>
    <t>CO2削減率</t>
    <rPh sb="3" eb="5">
      <t>サクゲン</t>
    </rPh>
    <rPh sb="5" eb="6">
      <t>リツ</t>
    </rPh>
    <phoneticPr fontId="2"/>
  </si>
  <si>
    <t>判定</t>
    <rPh sb="0" eb="2">
      <t>ハンテイ</t>
    </rPh>
    <phoneticPr fontId="2"/>
  </si>
  <si>
    <t>-</t>
    <phoneticPr fontId="2"/>
  </si>
  <si>
    <r>
      <t>(kW/y</t>
    </r>
    <r>
      <rPr>
        <sz val="10.5"/>
        <rFont val="UD デジタル 教科書体 NK-R"/>
        <family val="1"/>
        <charset val="128"/>
      </rPr>
      <t>)</t>
    </r>
    <phoneticPr fontId="3"/>
  </si>
  <si>
    <t>形名</t>
    <rPh sb="0" eb="1">
      <t>カタ</t>
    </rPh>
    <rPh sb="1" eb="2">
      <t>メイ</t>
    </rPh>
    <phoneticPr fontId="3"/>
  </si>
  <si>
    <t>非表示</t>
    <rPh sb="0" eb="3">
      <t>ヒヒョウジ</t>
    </rPh>
    <phoneticPr fontId="2"/>
  </si>
  <si>
    <t>室　名</t>
    <rPh sb="0" eb="1">
      <t>シツ</t>
    </rPh>
    <rPh sb="2" eb="3">
      <t>メイ</t>
    </rPh>
    <phoneticPr fontId="3"/>
  </si>
  <si>
    <t>部屋１</t>
    <rPh sb="0" eb="2">
      <t>ヘヤ</t>
    </rPh>
    <phoneticPr fontId="3"/>
  </si>
  <si>
    <t>部屋３</t>
    <rPh sb="0" eb="2">
      <t>ヘヤ</t>
    </rPh>
    <phoneticPr fontId="3"/>
  </si>
  <si>
    <t>冷房時</t>
    <rPh sb="0" eb="2">
      <t>レイボウ</t>
    </rPh>
    <rPh sb="2" eb="3">
      <t>ジ</t>
    </rPh>
    <phoneticPr fontId="3"/>
  </si>
  <si>
    <t>冷房時（室外機）</t>
    <rPh sb="0" eb="2">
      <t>レイボウ</t>
    </rPh>
    <rPh sb="2" eb="3">
      <t>ジ</t>
    </rPh>
    <rPh sb="4" eb="7">
      <t>シツガイキ</t>
    </rPh>
    <phoneticPr fontId="3"/>
  </si>
  <si>
    <t>ガス消費量</t>
    <rPh sb="2" eb="4">
      <t>ショウヒ</t>
    </rPh>
    <rPh sb="4" eb="5">
      <t>リョウ</t>
    </rPh>
    <phoneticPr fontId="2"/>
  </si>
  <si>
    <t>（m3/y）</t>
  </si>
  <si>
    <t>（m3/y）</t>
    <phoneticPr fontId="2"/>
  </si>
  <si>
    <t>暖房時（室外機）</t>
    <rPh sb="0" eb="2">
      <t>ダンボウ</t>
    </rPh>
    <rPh sb="2" eb="3">
      <t>ジ</t>
    </rPh>
    <rPh sb="4" eb="7">
      <t>シツガイキ</t>
    </rPh>
    <phoneticPr fontId="3"/>
  </si>
  <si>
    <t>暖房時</t>
    <rPh sb="0" eb="2">
      <t>ダンボウ</t>
    </rPh>
    <rPh sb="2" eb="3">
      <t>ジ</t>
    </rPh>
    <phoneticPr fontId="3"/>
  </si>
  <si>
    <t>（ｍ3/ｙ）</t>
    <phoneticPr fontId="2"/>
  </si>
  <si>
    <r>
      <t>年間ガス</t>
    </r>
    <r>
      <rPr>
        <vertAlign val="superscript"/>
        <sz val="11"/>
        <color theme="1"/>
        <rFont val="UD デジタル 教科書体 NK-R"/>
        <family val="1"/>
        <charset val="128"/>
      </rPr>
      <t>※</t>
    </r>
    <r>
      <rPr>
        <sz val="11"/>
        <color theme="1"/>
        <rFont val="UD デジタル 教科書体 NK-R"/>
        <family val="1"/>
        <charset val="128"/>
      </rPr>
      <t>使用量</t>
    </r>
    <rPh sb="0" eb="2">
      <t>ネンカン</t>
    </rPh>
    <rPh sb="5" eb="8">
      <t>シヨウリョウ</t>
    </rPh>
    <phoneticPr fontId="2"/>
  </si>
  <si>
    <t>都市ガスCO2係数kg-CO2/m3</t>
    <rPh sb="0" eb="2">
      <t>トシ</t>
    </rPh>
    <rPh sb="7" eb="9">
      <t>ケイスウ</t>
    </rPh>
    <phoneticPr fontId="3"/>
  </si>
  <si>
    <t>ＥＨＰ更新機器表（改修後）</t>
    <rPh sb="3" eb="5">
      <t>コウシン</t>
    </rPh>
    <rPh sb="5" eb="7">
      <t>キキ</t>
    </rPh>
    <rPh sb="7" eb="8">
      <t>ヒョウ</t>
    </rPh>
    <rPh sb="9" eb="11">
      <t>カイシュウ</t>
    </rPh>
    <rPh sb="11" eb="12">
      <t>ゴ</t>
    </rPh>
    <phoneticPr fontId="3"/>
  </si>
  <si>
    <t>ＧＨＰ既設機器表（改修前）</t>
    <rPh sb="3" eb="5">
      <t>キセツ</t>
    </rPh>
    <rPh sb="5" eb="7">
      <t>キキ</t>
    </rPh>
    <rPh sb="7" eb="8">
      <t>ヒョウ</t>
    </rPh>
    <rPh sb="9" eb="11">
      <t>カイシュウ</t>
    </rPh>
    <rPh sb="11" eb="12">
      <t>マエ</t>
    </rPh>
    <phoneticPr fontId="3"/>
  </si>
  <si>
    <t>ＥＨＰ既設機器表（改修前）</t>
    <rPh sb="3" eb="5">
      <t>キセツ</t>
    </rPh>
    <rPh sb="5" eb="7">
      <t>キキ</t>
    </rPh>
    <rPh sb="7" eb="8">
      <t>ヒョウ</t>
    </rPh>
    <rPh sb="9" eb="11">
      <t>カイシュウ</t>
    </rPh>
    <rPh sb="11" eb="12">
      <t>マエ</t>
    </rPh>
    <phoneticPr fontId="3"/>
  </si>
  <si>
    <t>定格冷房能力(kW)</t>
    <rPh sb="2" eb="4">
      <t>レイボウ</t>
    </rPh>
    <phoneticPr fontId="3"/>
  </si>
  <si>
    <t>定格暖房能力(kW)</t>
    <rPh sb="2" eb="4">
      <t>ダンボウ</t>
    </rPh>
    <phoneticPr fontId="3"/>
  </si>
  <si>
    <t>消費電力(kW)</t>
    <rPh sb="0" eb="2">
      <t>ショウヒ</t>
    </rPh>
    <rPh sb="2" eb="4">
      <t>デンリョク</t>
    </rPh>
    <phoneticPr fontId="3"/>
  </si>
  <si>
    <r>
      <t>ガス</t>
    </r>
    <r>
      <rPr>
        <vertAlign val="superscript"/>
        <sz val="11"/>
        <color theme="1"/>
        <rFont val="UD デジタル 教科書体 NK-R"/>
        <family val="1"/>
        <charset val="128"/>
      </rPr>
      <t>※</t>
    </r>
    <r>
      <rPr>
        <sz val="11"/>
        <color theme="1"/>
        <rFont val="UD デジタル 教科書体 NK-R"/>
        <family val="1"/>
        <charset val="128"/>
      </rPr>
      <t>消費量（kＷ）</t>
    </r>
    <rPh sb="3" eb="5">
      <t>ショウヒ</t>
    </rPh>
    <rPh sb="5" eb="6">
      <t>リョウ</t>
    </rPh>
    <phoneticPr fontId="2"/>
  </si>
  <si>
    <r>
      <t>ガス</t>
    </r>
    <r>
      <rPr>
        <vertAlign val="superscript"/>
        <sz val="11"/>
        <color theme="1"/>
        <rFont val="UD デジタル 教科書体 NK-R"/>
        <family val="1"/>
        <charset val="128"/>
      </rPr>
      <t>※</t>
    </r>
    <r>
      <rPr>
        <sz val="11"/>
        <color theme="1"/>
        <rFont val="UD デジタル 教科書体 NK-R"/>
        <family val="1"/>
        <charset val="128"/>
      </rPr>
      <t>消費量（kＷ）</t>
    </r>
    <phoneticPr fontId="2"/>
  </si>
  <si>
    <t>ＣＯ２削減量</t>
    <rPh sb="3" eb="5">
      <t>サクゲン</t>
    </rPh>
    <rPh sb="5" eb="6">
      <t>リョウ</t>
    </rPh>
    <phoneticPr fontId="2"/>
  </si>
  <si>
    <t>（y@kwh）</t>
    <phoneticPr fontId="2"/>
  </si>
  <si>
    <t>（y@kwh）</t>
    <phoneticPr fontId="3"/>
  </si>
  <si>
    <r>
      <t>(kWh/y</t>
    </r>
    <r>
      <rPr>
        <sz val="10.5"/>
        <rFont val="UD デジタル 教科書体 NK-R"/>
        <family val="1"/>
        <charset val="128"/>
      </rPr>
      <t>)</t>
    </r>
    <phoneticPr fontId="3"/>
  </si>
  <si>
    <t>電気CO2係数kg/kwh</t>
    <phoneticPr fontId="3"/>
  </si>
  <si>
    <t>5月</t>
  </si>
  <si>
    <t>6月</t>
  </si>
  <si>
    <t>7月</t>
  </si>
  <si>
    <t>8月</t>
  </si>
  <si>
    <t>9月</t>
  </si>
  <si>
    <t>10月</t>
  </si>
  <si>
    <t>11月</t>
  </si>
  <si>
    <t>12月</t>
  </si>
  <si>
    <t>1月</t>
  </si>
  <si>
    <t>2月</t>
  </si>
  <si>
    <t>3月</t>
  </si>
  <si>
    <t>4月</t>
    <rPh sb="1" eb="2">
      <t>ガツ</t>
    </rPh>
    <phoneticPr fontId="2"/>
  </si>
  <si>
    <t>営業日数</t>
    <rPh sb="0" eb="2">
      <t>エイギョウ</t>
    </rPh>
    <rPh sb="2" eb="4">
      <t>ニッスウ</t>
    </rPh>
    <phoneticPr fontId="2"/>
  </si>
  <si>
    <t>負荷</t>
    <rPh sb="0" eb="2">
      <t>フカ</t>
    </rPh>
    <phoneticPr fontId="2"/>
  </si>
  <si>
    <t>負荷率</t>
    <rPh sb="0" eb="2">
      <t>フカ</t>
    </rPh>
    <rPh sb="2" eb="3">
      <t>リツ</t>
    </rPh>
    <phoneticPr fontId="2"/>
  </si>
  <si>
    <t>冷房</t>
    <rPh sb="0" eb="2">
      <t>レイボウ</t>
    </rPh>
    <phoneticPr fontId="2"/>
  </si>
  <si>
    <t>暖房</t>
    <rPh sb="0" eb="2">
      <t>ダンボウ</t>
    </rPh>
    <phoneticPr fontId="2"/>
  </si>
  <si>
    <t>年間負荷
（kW）</t>
    <rPh sb="0" eb="2">
      <t>ネンカン</t>
    </rPh>
    <rPh sb="2" eb="4">
      <t>フカ</t>
    </rPh>
    <phoneticPr fontId="2"/>
  </si>
  <si>
    <t>部屋５</t>
    <rPh sb="0" eb="2">
      <t>ヘヤ</t>
    </rPh>
    <phoneticPr fontId="3"/>
  </si>
  <si>
    <t>部屋７</t>
    <rPh sb="0" eb="2">
      <t>ヘヤ</t>
    </rPh>
    <phoneticPr fontId="3"/>
  </si>
  <si>
    <t>部屋９</t>
    <rPh sb="0" eb="2">
      <t>ヘヤ</t>
    </rPh>
    <phoneticPr fontId="3"/>
  </si>
  <si>
    <t>部屋１１</t>
    <rPh sb="0" eb="2">
      <t>ヘヤ</t>
    </rPh>
    <phoneticPr fontId="3"/>
  </si>
  <si>
    <t>部屋１３</t>
    <rPh sb="0" eb="2">
      <t>ヘヤ</t>
    </rPh>
    <phoneticPr fontId="3"/>
  </si>
  <si>
    <t>部屋１５</t>
    <rPh sb="0" eb="2">
      <t>ヘヤ</t>
    </rPh>
    <phoneticPr fontId="3"/>
  </si>
  <si>
    <t>部屋１７</t>
    <rPh sb="0" eb="2">
      <t>ヘヤ</t>
    </rPh>
    <phoneticPr fontId="3"/>
  </si>
  <si>
    <t>黄色のセルに数値を入力してください。</t>
    <phoneticPr fontId="3"/>
  </si>
  <si>
    <t>ＥＨＰ更新機器表（改修後）</t>
    <phoneticPr fontId="3"/>
  </si>
  <si>
    <t>部屋２</t>
    <rPh sb="0" eb="2">
      <t>ヘヤ</t>
    </rPh>
    <phoneticPr fontId="3"/>
  </si>
  <si>
    <t>部屋４</t>
    <rPh sb="0" eb="2">
      <t>ヘヤ</t>
    </rPh>
    <phoneticPr fontId="3"/>
  </si>
  <si>
    <t>部屋６</t>
    <rPh sb="0" eb="2">
      <t>ヘヤ</t>
    </rPh>
    <phoneticPr fontId="3"/>
  </si>
  <si>
    <t>部屋８</t>
    <rPh sb="0" eb="2">
      <t>ヘヤ</t>
    </rPh>
    <phoneticPr fontId="3"/>
  </si>
  <si>
    <t>部屋１０</t>
    <rPh sb="0" eb="2">
      <t>ヘヤ</t>
    </rPh>
    <phoneticPr fontId="3"/>
  </si>
  <si>
    <t>部屋１２</t>
    <rPh sb="0" eb="2">
      <t>ヘヤ</t>
    </rPh>
    <phoneticPr fontId="3"/>
  </si>
  <si>
    <t>部屋１４</t>
    <rPh sb="0" eb="2">
      <t>ヘヤ</t>
    </rPh>
    <phoneticPr fontId="3"/>
  </si>
  <si>
    <t>部屋１６</t>
    <rPh sb="0" eb="2">
      <t>ヘヤ</t>
    </rPh>
    <phoneticPr fontId="3"/>
  </si>
  <si>
    <t>部屋１８</t>
    <rPh sb="0" eb="2">
      <t>ヘヤ</t>
    </rPh>
    <phoneticPr fontId="3"/>
  </si>
  <si>
    <t>部屋１９</t>
    <rPh sb="0" eb="2">
      <t>ヘヤ</t>
    </rPh>
    <phoneticPr fontId="3"/>
  </si>
  <si>
    <t>部屋２０</t>
    <rPh sb="0" eb="2">
      <t>ヘヤ</t>
    </rPh>
    <phoneticPr fontId="3"/>
  </si>
  <si>
    <t>旧１</t>
    <rPh sb="0" eb="1">
      <t>キュウ</t>
    </rPh>
    <phoneticPr fontId="2"/>
  </si>
  <si>
    <t>旧２</t>
    <rPh sb="0" eb="1">
      <t>キュウ</t>
    </rPh>
    <phoneticPr fontId="3"/>
  </si>
  <si>
    <t>旧３</t>
    <rPh sb="0" eb="1">
      <t>キュウ</t>
    </rPh>
    <phoneticPr fontId="2"/>
  </si>
  <si>
    <t>旧４</t>
    <rPh sb="0" eb="1">
      <t>キュウ</t>
    </rPh>
    <phoneticPr fontId="3"/>
  </si>
  <si>
    <t>旧５</t>
    <rPh sb="0" eb="1">
      <t>キュウ</t>
    </rPh>
    <phoneticPr fontId="2"/>
  </si>
  <si>
    <t>旧６</t>
    <rPh sb="0" eb="1">
      <t>キュウ</t>
    </rPh>
    <phoneticPr fontId="2"/>
  </si>
  <si>
    <t>旧７</t>
    <rPh sb="0" eb="1">
      <t>キュウ</t>
    </rPh>
    <phoneticPr fontId="3"/>
  </si>
  <si>
    <t>旧８</t>
    <rPh sb="0" eb="1">
      <t>キュウ</t>
    </rPh>
    <phoneticPr fontId="2"/>
  </si>
  <si>
    <t>旧９</t>
    <rPh sb="0" eb="1">
      <t>キュウ</t>
    </rPh>
    <phoneticPr fontId="3"/>
  </si>
  <si>
    <t>旧１０</t>
    <rPh sb="0" eb="1">
      <t>キュウ</t>
    </rPh>
    <phoneticPr fontId="2"/>
  </si>
  <si>
    <t>旧１１</t>
    <rPh sb="0" eb="1">
      <t>キュウ</t>
    </rPh>
    <phoneticPr fontId="2"/>
  </si>
  <si>
    <t>旧１２</t>
    <rPh sb="0" eb="1">
      <t>キュウ</t>
    </rPh>
    <phoneticPr fontId="3"/>
  </si>
  <si>
    <t>旧１３</t>
    <rPh sb="0" eb="1">
      <t>キュウ</t>
    </rPh>
    <phoneticPr fontId="2"/>
  </si>
  <si>
    <t>旧１４</t>
    <rPh sb="0" eb="1">
      <t>キュウ</t>
    </rPh>
    <phoneticPr fontId="3"/>
  </si>
  <si>
    <t>旧１５</t>
    <rPh sb="0" eb="1">
      <t>キュウ</t>
    </rPh>
    <phoneticPr fontId="2"/>
  </si>
  <si>
    <t>旧１６</t>
    <rPh sb="0" eb="1">
      <t>キュウ</t>
    </rPh>
    <phoneticPr fontId="2"/>
  </si>
  <si>
    <t>旧１７</t>
    <rPh sb="0" eb="1">
      <t>キュウ</t>
    </rPh>
    <phoneticPr fontId="3"/>
  </si>
  <si>
    <t>旧１８</t>
    <rPh sb="0" eb="1">
      <t>キュウ</t>
    </rPh>
    <phoneticPr fontId="2"/>
  </si>
  <si>
    <t>旧１９</t>
    <rPh sb="0" eb="1">
      <t>キュウ</t>
    </rPh>
    <phoneticPr fontId="3"/>
  </si>
  <si>
    <t>旧２０</t>
    <rPh sb="0" eb="1">
      <t>キュウ</t>
    </rPh>
    <phoneticPr fontId="2"/>
  </si>
  <si>
    <t>新１</t>
    <rPh sb="0" eb="1">
      <t>シン</t>
    </rPh>
    <phoneticPr fontId="3"/>
  </si>
  <si>
    <t>新２</t>
    <rPh sb="0" eb="1">
      <t>シン</t>
    </rPh>
    <phoneticPr fontId="3"/>
  </si>
  <si>
    <t>新３</t>
    <rPh sb="0" eb="1">
      <t>シン</t>
    </rPh>
    <phoneticPr fontId="3"/>
  </si>
  <si>
    <t>新４</t>
    <rPh sb="0" eb="1">
      <t>シン</t>
    </rPh>
    <phoneticPr fontId="3"/>
  </si>
  <si>
    <t>新５</t>
    <rPh sb="0" eb="1">
      <t>シン</t>
    </rPh>
    <phoneticPr fontId="3"/>
  </si>
  <si>
    <t>新６</t>
    <rPh sb="0" eb="1">
      <t>シン</t>
    </rPh>
    <phoneticPr fontId="3"/>
  </si>
  <si>
    <t>新７</t>
    <rPh sb="0" eb="1">
      <t>シン</t>
    </rPh>
    <phoneticPr fontId="3"/>
  </si>
  <si>
    <t>新８</t>
    <rPh sb="0" eb="1">
      <t>シン</t>
    </rPh>
    <phoneticPr fontId="3"/>
  </si>
  <si>
    <t>新９</t>
    <rPh sb="0" eb="1">
      <t>シン</t>
    </rPh>
    <phoneticPr fontId="3"/>
  </si>
  <si>
    <t>新１０</t>
    <rPh sb="0" eb="1">
      <t>シン</t>
    </rPh>
    <phoneticPr fontId="3"/>
  </si>
  <si>
    <t>新１１</t>
    <rPh sb="0" eb="1">
      <t>シン</t>
    </rPh>
    <phoneticPr fontId="3"/>
  </si>
  <si>
    <t>新１２</t>
    <rPh sb="0" eb="1">
      <t>シン</t>
    </rPh>
    <phoneticPr fontId="3"/>
  </si>
  <si>
    <t>新１３</t>
    <rPh sb="0" eb="1">
      <t>シン</t>
    </rPh>
    <phoneticPr fontId="3"/>
  </si>
  <si>
    <t>新１４</t>
    <rPh sb="0" eb="1">
      <t>シン</t>
    </rPh>
    <phoneticPr fontId="3"/>
  </si>
  <si>
    <t>新１５</t>
    <rPh sb="0" eb="1">
      <t>シン</t>
    </rPh>
    <phoneticPr fontId="3"/>
  </si>
  <si>
    <t>新１６</t>
    <rPh sb="0" eb="1">
      <t>シン</t>
    </rPh>
    <phoneticPr fontId="3"/>
  </si>
  <si>
    <t>新１７</t>
    <rPh sb="0" eb="1">
      <t>シン</t>
    </rPh>
    <phoneticPr fontId="3"/>
  </si>
  <si>
    <t>新１８</t>
    <rPh sb="0" eb="1">
      <t>シン</t>
    </rPh>
    <phoneticPr fontId="3"/>
  </si>
  <si>
    <t>新１９</t>
    <rPh sb="0" eb="1">
      <t>シン</t>
    </rPh>
    <phoneticPr fontId="3"/>
  </si>
  <si>
    <t>新２０</t>
    <rPh sb="0" eb="1">
      <t>シン</t>
    </rPh>
    <phoneticPr fontId="3"/>
  </si>
  <si>
    <t>既設</t>
    <rPh sb="0" eb="2">
      <t>キセツ</t>
    </rPh>
    <phoneticPr fontId="2"/>
  </si>
  <si>
    <t>新設</t>
    <rPh sb="0" eb="2">
      <t>シンセツ</t>
    </rPh>
    <phoneticPr fontId="2"/>
  </si>
  <si>
    <t>ＣＯ２削減率</t>
    <rPh sb="3" eb="5">
      <t>サクゲン</t>
    </rPh>
    <rPh sb="5" eb="6">
      <t>リツ</t>
    </rPh>
    <phoneticPr fontId="2"/>
  </si>
  <si>
    <t>補助対象</t>
    <rPh sb="0" eb="2">
      <t>ホジョ</t>
    </rPh>
    <rPh sb="2" eb="4">
      <t>タイショウ</t>
    </rPh>
    <phoneticPr fontId="2"/>
  </si>
  <si>
    <t>負荷率［％］</t>
    <rPh sb="0" eb="2">
      <t>フカ</t>
    </rPh>
    <rPh sb="2" eb="3">
      <t>リツ</t>
    </rPh>
    <phoneticPr fontId="2"/>
  </si>
  <si>
    <t>営業日数［日］</t>
    <rPh sb="0" eb="2">
      <t>エイギョウ</t>
    </rPh>
    <rPh sb="2" eb="4">
      <t>ニッスウ</t>
    </rPh>
    <rPh sb="5" eb="6">
      <t>ニチ</t>
    </rPh>
    <phoneticPr fontId="2"/>
  </si>
  <si>
    <t>（y@kwh）</t>
    <phoneticPr fontId="2"/>
  </si>
  <si>
    <t>ＣＯ２排出量（（kg/ｙ））</t>
    <phoneticPr fontId="2"/>
  </si>
  <si>
    <t>※　黄色のセルに数値を入力してください。別シートの[年間負荷計算シート]の営業日数欄も手入力してください.</t>
    <rPh sb="2" eb="4">
      <t>キイロ</t>
    </rPh>
    <rPh sb="8" eb="10">
      <t>スウチ</t>
    </rPh>
    <rPh sb="11" eb="13">
      <t>ニュウリョク</t>
    </rPh>
    <rPh sb="20" eb="21">
      <t>ベツ</t>
    </rPh>
    <rPh sb="26" eb="28">
      <t>ネンカン</t>
    </rPh>
    <rPh sb="28" eb="30">
      <t>フカ</t>
    </rPh>
    <rPh sb="30" eb="32">
      <t>ケイサン</t>
    </rPh>
    <rPh sb="37" eb="39">
      <t>エイギョウ</t>
    </rPh>
    <rPh sb="39" eb="41">
      <t>ニッスウ</t>
    </rPh>
    <rPh sb="41" eb="42">
      <t>ラン</t>
    </rPh>
    <rPh sb="43" eb="44">
      <t>テ</t>
    </rPh>
    <rPh sb="44" eb="46">
      <t>ニュウリョク</t>
    </rPh>
    <phoneticPr fontId="2"/>
  </si>
  <si>
    <t>（kwh/y）</t>
    <phoneticPr fontId="2"/>
  </si>
  <si>
    <t>消費電力(kW)</t>
    <phoneticPr fontId="2"/>
  </si>
  <si>
    <t>年間負荷
（kWh）</t>
    <rPh sb="0" eb="2">
      <t>ネンカン</t>
    </rPh>
    <rPh sb="2" eb="4">
      <t>フカ</t>
    </rPh>
    <phoneticPr fontId="2"/>
  </si>
  <si>
    <t>負荷
［kWh］</t>
    <rPh sb="0" eb="2">
      <t>フカ</t>
    </rPh>
    <phoneticPr fontId="2"/>
  </si>
  <si>
    <r>
      <t>COP</t>
    </r>
    <r>
      <rPr>
        <vertAlign val="superscript"/>
        <sz val="11"/>
        <color theme="1"/>
        <rFont val="UD デジタル 教科書体 NK-R"/>
        <family val="1"/>
        <charset val="128"/>
      </rPr>
      <t>※</t>
    </r>
    <phoneticPr fontId="2"/>
  </si>
  <si>
    <r>
      <t>APF</t>
    </r>
    <r>
      <rPr>
        <vertAlign val="superscript"/>
        <sz val="11"/>
        <color theme="1"/>
        <rFont val="UD デジタル 教科書体 NK-R"/>
        <family val="1"/>
        <charset val="128"/>
      </rPr>
      <t>※</t>
    </r>
    <phoneticPr fontId="2"/>
  </si>
  <si>
    <t>どちらか一つに記載</t>
    <rPh sb="4" eb="5">
      <t>ヒト</t>
    </rPh>
    <rPh sb="7" eb="9">
      <t>キサイ</t>
    </rPh>
    <phoneticPr fontId="2"/>
  </si>
  <si>
    <t>COP消</t>
    <rPh sb="3" eb="4">
      <t>ケ</t>
    </rPh>
    <phoneticPr fontId="2"/>
  </si>
  <si>
    <t>APF消</t>
    <rPh sb="3" eb="4">
      <t>ケ</t>
    </rPh>
    <phoneticPr fontId="2"/>
  </si>
  <si>
    <t>GHP→ＥＨＰ更新に係るＣＯ２削減計算書（ＡＰＦ）</t>
    <rPh sb="7" eb="9">
      <t>コウシン</t>
    </rPh>
    <rPh sb="10" eb="11">
      <t>カカ</t>
    </rPh>
    <rPh sb="15" eb="17">
      <t>サクゲン</t>
    </rPh>
    <rPh sb="17" eb="19">
      <t>ケイサン</t>
    </rPh>
    <rPh sb="19" eb="20">
      <t>ショ</t>
    </rPh>
    <phoneticPr fontId="2"/>
  </si>
  <si>
    <t>ＥＨＰ更新に係るＣＯ２削減計算書</t>
    <rPh sb="3" eb="5">
      <t>コウシン</t>
    </rPh>
    <rPh sb="6" eb="7">
      <t>カカ</t>
    </rPh>
    <rPh sb="11" eb="13">
      <t>サクゲン</t>
    </rPh>
    <rPh sb="13" eb="15">
      <t>ケイサン</t>
    </rPh>
    <rPh sb="15" eb="16">
      <t>ショ</t>
    </rPh>
    <phoneticPr fontId="2"/>
  </si>
  <si>
    <t>新設COP</t>
    <rPh sb="0" eb="2">
      <t>シンセツ</t>
    </rPh>
    <phoneticPr fontId="2"/>
  </si>
  <si>
    <t>新設APF</t>
    <rPh sb="0" eb="2">
      <t>シンセツ</t>
    </rPh>
    <phoneticPr fontId="2"/>
  </si>
  <si>
    <t>全熱交換機</t>
    <rPh sb="0" eb="1">
      <t>ゼン</t>
    </rPh>
    <rPh sb="1" eb="2">
      <t>ネツ</t>
    </rPh>
    <rPh sb="2" eb="5">
      <t>コウカンキ</t>
    </rPh>
    <phoneticPr fontId="2"/>
  </si>
  <si>
    <t>熱交換効率</t>
    <rPh sb="0" eb="3">
      <t>ネツコウカン</t>
    </rPh>
    <rPh sb="3" eb="5">
      <t>コウリツ</t>
    </rPh>
    <phoneticPr fontId="2"/>
  </si>
  <si>
    <t>年間ガス消費量
（kWh）</t>
    <rPh sb="0" eb="2">
      <t>ネンカン</t>
    </rPh>
    <rPh sb="4" eb="7">
      <t>ショウヒリョウ</t>
    </rPh>
    <phoneticPr fontId="2"/>
  </si>
  <si>
    <t>（kwh/y）</t>
    <phoneticPr fontId="2"/>
  </si>
  <si>
    <t>（kWh/y）</t>
    <phoneticPr fontId="2"/>
  </si>
  <si>
    <t>（kWh/y）</t>
    <phoneticPr fontId="2"/>
  </si>
  <si>
    <t>APF</t>
    <phoneticPr fontId="2"/>
  </si>
  <si>
    <t>ガス消費量
［kWh］</t>
    <rPh sb="2" eb="5">
      <t>ショウヒリョウ</t>
    </rPh>
    <phoneticPr fontId="2"/>
  </si>
  <si>
    <t>全熱交換機設置前</t>
    <rPh sb="0" eb="1">
      <t>ゼン</t>
    </rPh>
    <rPh sb="1" eb="2">
      <t>ネツ</t>
    </rPh>
    <rPh sb="2" eb="4">
      <t>コウカン</t>
    </rPh>
    <rPh sb="4" eb="5">
      <t>キ</t>
    </rPh>
    <rPh sb="5" eb="7">
      <t>セッチ</t>
    </rPh>
    <rPh sb="7" eb="8">
      <t>マエ</t>
    </rPh>
    <phoneticPr fontId="2"/>
  </si>
  <si>
    <t>全熱交換機設置後</t>
    <rPh sb="0" eb="1">
      <t>ゼン</t>
    </rPh>
    <rPh sb="1" eb="2">
      <t>ネツ</t>
    </rPh>
    <rPh sb="2" eb="5">
      <t>コウカンキ</t>
    </rPh>
    <rPh sb="5" eb="7">
      <t>セッチ</t>
    </rPh>
    <rPh sb="7" eb="8">
      <t>ゴ</t>
    </rPh>
    <phoneticPr fontId="2"/>
  </si>
  <si>
    <t>例</t>
    <rPh sb="0" eb="1">
      <t>レイ</t>
    </rPh>
    <phoneticPr fontId="2"/>
  </si>
  <si>
    <t>会議室A</t>
    <rPh sb="0" eb="3">
      <t>カイギシツ</t>
    </rPh>
    <phoneticPr fontId="2"/>
  </si>
  <si>
    <t>※　既設CO２排出量をCOPで計算した場合、新設もCOPで計算してください。（APFも同様です。）</t>
    <rPh sb="2" eb="4">
      <t>キセツ</t>
    </rPh>
    <rPh sb="7" eb="9">
      <t>ハイシュツ</t>
    </rPh>
    <rPh sb="9" eb="10">
      <t>リョウ</t>
    </rPh>
    <rPh sb="15" eb="17">
      <t>ケイサン</t>
    </rPh>
    <rPh sb="19" eb="21">
      <t>バアイ</t>
    </rPh>
    <rPh sb="22" eb="24">
      <t>シンセツ</t>
    </rPh>
    <rPh sb="29" eb="31">
      <t>ケイサン</t>
    </rPh>
    <rPh sb="43" eb="45">
      <t>ドウヨウ</t>
    </rPh>
    <phoneticPr fontId="2"/>
  </si>
  <si>
    <t>〇－〇〇２２４〇〇</t>
    <phoneticPr fontId="2"/>
  </si>
  <si>
    <t>〇２２４〇〇</t>
    <phoneticPr fontId="2"/>
  </si>
  <si>
    <t>台数</t>
    <rPh sb="0" eb="2">
      <t>ダイスウ</t>
    </rPh>
    <phoneticPr fontId="2"/>
  </si>
  <si>
    <t>空調負荷</t>
    <rPh sb="0" eb="2">
      <t>クウチョウ</t>
    </rPh>
    <rPh sb="2" eb="4">
      <t>フカ</t>
    </rPh>
    <phoneticPr fontId="2"/>
  </si>
  <si>
    <t>消費電力量</t>
    <rPh sb="0" eb="2">
      <t>ショウヒ</t>
    </rPh>
    <rPh sb="2" eb="4">
      <t>デンリョク</t>
    </rPh>
    <rPh sb="4" eb="5">
      <t>リョウ</t>
    </rPh>
    <phoneticPr fontId="2"/>
  </si>
  <si>
    <t>COP</t>
    <phoneticPr fontId="2"/>
  </si>
  <si>
    <t>APF</t>
    <phoneticPr fontId="2"/>
  </si>
  <si>
    <t>既設</t>
    <rPh sb="0" eb="2">
      <t>キセツ</t>
    </rPh>
    <phoneticPr fontId="2"/>
  </si>
  <si>
    <t>新設</t>
    <rPh sb="0" eb="2">
      <t>シンセツ</t>
    </rPh>
    <phoneticPr fontId="2"/>
  </si>
  <si>
    <t>暖房運転時間</t>
    <rPh sb="0" eb="2">
      <t>ダンボウ</t>
    </rPh>
    <rPh sb="2" eb="4">
      <t>ウンテン</t>
    </rPh>
    <rPh sb="4" eb="6">
      <t>ジカン</t>
    </rPh>
    <phoneticPr fontId="2"/>
  </si>
  <si>
    <t>冷房運転時間</t>
    <rPh sb="0" eb="2">
      <t>レイボウ</t>
    </rPh>
    <rPh sb="2" eb="4">
      <t>ウンテン</t>
    </rPh>
    <rPh sb="4" eb="6">
      <t>ジカン</t>
    </rPh>
    <phoneticPr fontId="2"/>
  </si>
  <si>
    <t>例</t>
    <rPh sb="0" eb="1">
      <t>レイ</t>
    </rPh>
    <phoneticPr fontId="2"/>
  </si>
  <si>
    <t>会議室</t>
    <rPh sb="0" eb="3">
      <t>カイギシツ</t>
    </rPh>
    <phoneticPr fontId="2"/>
  </si>
  <si>
    <t>○○○○56○○</t>
    <phoneticPr fontId="2"/>
  </si>
  <si>
    <t>○○○○5０○○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</si>
</sst>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76" formatCode="0.0%"/>
    <numFmt numFmtId="177" formatCode="0.0"/>
    <numFmt numFmtId="178" formatCode="#,##0.0000;[Red]\-#,##0.0000"/>
    <numFmt numFmtId="179" formatCode="0.0_);[Red]\(0.0\)"/>
    <numFmt numFmtId="180" formatCode="0_);[Red]\(0\)"/>
    <numFmt numFmtId="181" formatCode="0.000_);[Red]\(0.000\)"/>
    <numFmt numFmtId="182" formatCode="#,##0.0;[Red]\-#,##0.0"/>
  </numFmts>
  <fonts count="27">
    <font>
      <sz val="11"/>
      <color theme="1"/>
      <name val="Yu Gothic"/>
      <family val="2"/>
      <scheme val="minor"/>
    </font>
    <font>
      <sz val="11"/>
      <color theme="1"/>
      <name val="Yu Gothic"/>
      <family val="2"/>
      <scheme val="minor"/>
    </font>
    <font>
      <sz val="6"/>
      <name val="Yu Gothic"/>
      <family val="3"/>
      <charset val="128"/>
      <scheme val="minor"/>
    </font>
    <font>
      <sz val="6"/>
      <name val="ＭＳ 明朝"/>
      <family val="1"/>
      <charset val="128"/>
    </font>
    <font>
      <sz val="11"/>
      <name val="ＭＳ Ｐゴシック"/>
      <family val="3"/>
      <charset val="128"/>
    </font>
    <font>
      <sz val="11"/>
      <color theme="1"/>
      <name val="UD デジタル 教科書体 NK-R"/>
      <family val="1"/>
      <charset val="128"/>
    </font>
    <font>
      <sz val="16"/>
      <color theme="1"/>
      <name val="UD デジタル 教科書体 NK-R"/>
      <family val="1"/>
      <charset val="128"/>
    </font>
    <font>
      <b/>
      <sz val="14"/>
      <color theme="1"/>
      <name val="UD デジタル 教科書体 NK-R"/>
      <family val="1"/>
      <charset val="128"/>
    </font>
    <font>
      <sz val="10.5"/>
      <name val="UD デジタル 教科書体 NK-R"/>
      <family val="1"/>
      <charset val="128"/>
    </font>
    <font>
      <sz val="12"/>
      <color theme="1"/>
      <name val="UD デジタル 教科書体 NK-R"/>
      <family val="1"/>
      <charset val="128"/>
    </font>
    <font>
      <sz val="14"/>
      <color theme="1"/>
      <name val="UD デジタル 教科書体 NK-R"/>
      <family val="1"/>
      <charset val="128"/>
    </font>
    <font>
      <sz val="16"/>
      <color theme="1"/>
      <name val="UD デジタル 教科書体 NP-B"/>
      <family val="1"/>
      <charset val="128"/>
    </font>
    <font>
      <b/>
      <sz val="12"/>
      <color theme="1"/>
      <name val="Yu Gothic"/>
      <family val="3"/>
      <charset val="128"/>
      <scheme val="minor"/>
    </font>
    <font>
      <sz val="12"/>
      <name val="UD デジタル 教科書体 NK-R"/>
      <family val="1"/>
      <charset val="128"/>
    </font>
    <font>
      <b/>
      <sz val="11"/>
      <color theme="1"/>
      <name val="UD デジタル 教科書体 NK-R"/>
      <family val="1"/>
      <charset val="128"/>
    </font>
    <font>
      <b/>
      <sz val="18"/>
      <color theme="1"/>
      <name val="Yu Gothic"/>
      <family val="3"/>
      <charset val="128"/>
      <scheme val="minor"/>
    </font>
    <font>
      <b/>
      <sz val="16"/>
      <color theme="1"/>
      <name val="UD デジタル 教科書体 NK-R"/>
      <family val="1"/>
      <charset val="128"/>
    </font>
    <font>
      <b/>
      <sz val="20"/>
      <color theme="1"/>
      <name val="UD デジタル 教科書体 NK-R"/>
      <family val="1"/>
      <charset val="128"/>
    </font>
    <font>
      <sz val="11"/>
      <color theme="1"/>
      <name val="BIZ UDゴシック"/>
      <family val="3"/>
      <charset val="128"/>
    </font>
    <font>
      <sz val="9"/>
      <color theme="1"/>
      <name val="UD デジタル 教科書体 NK-R"/>
      <family val="1"/>
      <charset val="128"/>
    </font>
    <font>
      <vertAlign val="superscript"/>
      <sz val="11"/>
      <color theme="1"/>
      <name val="UD デジタル 教科書体 NK-R"/>
      <family val="1"/>
      <charset val="128"/>
    </font>
    <font>
      <sz val="18"/>
      <color theme="1"/>
      <name val="UD デジタル 教科書体 NK-R"/>
      <family val="1"/>
      <charset val="128"/>
    </font>
    <font>
      <sz val="16"/>
      <name val="UD デジタル 教科書体 NK-R"/>
      <family val="1"/>
      <charset val="128"/>
    </font>
    <font>
      <u/>
      <sz val="16"/>
      <name val="UD デジタル 教科書体 NK-R"/>
      <family val="1"/>
      <charset val="128"/>
    </font>
    <font>
      <b/>
      <sz val="16"/>
      <name val="UD デジタル 教科書体 NK-R"/>
      <family val="1"/>
      <charset val="128"/>
    </font>
    <font>
      <b/>
      <sz val="11"/>
      <color theme="1"/>
      <name val="Yu Gothic"/>
      <family val="2"/>
      <scheme val="minor"/>
    </font>
    <font>
      <b/>
      <sz val="18"/>
      <color theme="1"/>
      <name val="UD デジタル 教科書体 NK-R"/>
      <family val="1"/>
      <charset val="128"/>
    </font>
  </fonts>
  <fills count="9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</fills>
  <borders count="1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thin">
        <color indexed="64"/>
      </left>
      <right style="medium">
        <color indexed="64"/>
      </right>
      <top/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double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double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ck">
        <color rgb="FFFF0000"/>
      </left>
      <right style="thick">
        <color rgb="FFFF0000"/>
      </right>
      <top style="thick">
        <color rgb="FFFF0000"/>
      </top>
      <bottom style="thick">
        <color rgb="FFFF0000"/>
      </bottom>
      <diagonal/>
    </border>
    <border>
      <left style="thick">
        <color rgb="FFFF0000"/>
      </left>
      <right style="thick">
        <color rgb="FFFF0000"/>
      </right>
      <top style="thick">
        <color rgb="FFFF0000"/>
      </top>
      <bottom/>
      <diagonal/>
    </border>
    <border>
      <left style="medium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ck">
        <color rgb="FFFF0000"/>
      </left>
      <right style="medium">
        <color indexed="64"/>
      </right>
      <top style="double">
        <color indexed="64"/>
      </top>
      <bottom/>
      <diagonal/>
    </border>
    <border>
      <left style="thick">
        <color rgb="FFFF0000"/>
      </left>
      <right style="medium">
        <color indexed="64"/>
      </right>
      <top/>
      <bottom style="medium">
        <color indexed="64"/>
      </bottom>
      <diagonal/>
    </border>
    <border>
      <left style="medium">
        <color theme="1"/>
      </left>
      <right style="thick">
        <color rgb="FFFF0000"/>
      </right>
      <top style="double">
        <color indexed="64"/>
      </top>
      <bottom/>
      <diagonal/>
    </border>
    <border>
      <left style="medium">
        <color theme="1"/>
      </left>
      <right style="thick">
        <color rgb="FFFF0000"/>
      </right>
      <top/>
      <bottom style="medium">
        <color indexed="64"/>
      </bottom>
      <diagonal/>
    </border>
    <border>
      <left style="thick">
        <color rgb="FFFF0000"/>
      </left>
      <right style="thick">
        <color rgb="FFFF0000"/>
      </right>
      <top/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double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hair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/>
      <top/>
      <bottom/>
      <diagonal/>
    </border>
  </borders>
  <cellStyleXfs count="4">
    <xf numFmtId="0" fontId="0" fillId="0" borderId="0"/>
    <xf numFmtId="38" fontId="1" fillId="0" borderId="0" applyFont="0" applyFill="0" applyBorder="0" applyAlignment="0" applyProtection="0">
      <alignment vertical="center"/>
    </xf>
    <xf numFmtId="0" fontId="4" fillId="0" borderId="0">
      <alignment vertical="center"/>
    </xf>
    <xf numFmtId="9" fontId="1" fillId="0" borderId="0" applyFont="0" applyFill="0" applyBorder="0" applyAlignment="0" applyProtection="0">
      <alignment vertical="center"/>
    </xf>
  </cellStyleXfs>
  <cellXfs count="500">
    <xf numFmtId="0" fontId="0" fillId="0" borderId="0" xfId="0"/>
    <xf numFmtId="0" fontId="0" fillId="0" borderId="0" xfId="0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left" vertical="center"/>
    </xf>
    <xf numFmtId="0" fontId="5" fillId="3" borderId="1" xfId="0" applyFont="1" applyFill="1" applyBorder="1" applyAlignment="1">
      <alignment horizontal="center" vertical="center" shrinkToFit="1"/>
    </xf>
    <xf numFmtId="38" fontId="5" fillId="0" borderId="0" xfId="1" applyFont="1" applyFill="1" applyAlignment="1">
      <alignment horizontal="center" vertical="center" shrinkToFit="1"/>
    </xf>
    <xf numFmtId="0" fontId="6" fillId="0" borderId="0" xfId="0" applyFont="1" applyAlignment="1">
      <alignment horizontal="left" vertical="center"/>
    </xf>
    <xf numFmtId="0" fontId="5" fillId="3" borderId="6" xfId="0" applyFont="1" applyFill="1" applyBorder="1" applyAlignment="1">
      <alignment horizontal="center" vertical="center" shrinkToFit="1"/>
    </xf>
    <xf numFmtId="0" fontId="5" fillId="3" borderId="8" xfId="0" applyFont="1" applyFill="1" applyBorder="1" applyAlignment="1">
      <alignment horizontal="center" vertical="center" shrinkToFit="1"/>
    </xf>
    <xf numFmtId="0" fontId="5" fillId="3" borderId="9" xfId="0" applyFont="1" applyFill="1" applyBorder="1" applyAlignment="1">
      <alignment horizontal="center" vertical="center" shrinkToFit="1"/>
    </xf>
    <xf numFmtId="0" fontId="5" fillId="0" borderId="19" xfId="0" applyFont="1" applyFill="1" applyBorder="1" applyAlignment="1">
      <alignment horizontal="center" vertical="center" shrinkToFit="1"/>
    </xf>
    <xf numFmtId="0" fontId="5" fillId="0" borderId="20" xfId="0" applyFont="1" applyFill="1" applyBorder="1" applyAlignment="1">
      <alignment horizontal="center" vertical="center" shrinkToFit="1"/>
    </xf>
    <xf numFmtId="0" fontId="5" fillId="0" borderId="22" xfId="0" applyFont="1" applyFill="1" applyBorder="1" applyAlignment="1">
      <alignment horizontal="center" vertical="center" shrinkToFit="1"/>
    </xf>
    <xf numFmtId="0" fontId="5" fillId="3" borderId="23" xfId="0" applyFont="1" applyFill="1" applyBorder="1" applyAlignment="1">
      <alignment horizontal="center" vertical="center" shrinkToFit="1"/>
    </xf>
    <xf numFmtId="0" fontId="5" fillId="3" borderId="3" xfId="0" applyFont="1" applyFill="1" applyBorder="1" applyAlignment="1">
      <alignment horizontal="center" vertical="center" shrinkToFit="1"/>
    </xf>
    <xf numFmtId="0" fontId="5" fillId="3" borderId="18" xfId="0" applyFont="1" applyFill="1" applyBorder="1" applyAlignment="1">
      <alignment horizontal="center" vertical="center" shrinkToFit="1"/>
    </xf>
    <xf numFmtId="38" fontId="5" fillId="0" borderId="28" xfId="1" applyFont="1" applyFill="1" applyBorder="1" applyAlignment="1">
      <alignment horizontal="center" vertical="center" shrinkToFit="1"/>
    </xf>
    <xf numFmtId="0" fontId="5" fillId="4" borderId="18" xfId="0" applyFont="1" applyFill="1" applyBorder="1" applyAlignment="1">
      <alignment horizontal="center" vertical="center" shrinkToFit="1"/>
    </xf>
    <xf numFmtId="0" fontId="5" fillId="3" borderId="22" xfId="0" applyFont="1" applyFill="1" applyBorder="1" applyAlignment="1">
      <alignment horizontal="center" vertical="center" shrinkToFit="1"/>
    </xf>
    <xf numFmtId="0" fontId="5" fillId="3" borderId="21" xfId="0" applyFont="1" applyFill="1" applyBorder="1" applyAlignment="1">
      <alignment horizontal="center" vertical="center" shrinkToFit="1"/>
    </xf>
    <xf numFmtId="0" fontId="12" fillId="0" borderId="0" xfId="0" applyFont="1" applyFill="1" applyBorder="1" applyAlignment="1">
      <alignment horizontal="center" vertical="center"/>
    </xf>
    <xf numFmtId="0" fontId="9" fillId="4" borderId="6" xfId="0" applyFont="1" applyFill="1" applyBorder="1" applyAlignment="1">
      <alignment horizontal="center" vertical="center"/>
    </xf>
    <xf numFmtId="0" fontId="5" fillId="3" borderId="13" xfId="0" applyFont="1" applyFill="1" applyBorder="1" applyAlignment="1">
      <alignment horizontal="center" vertical="center" shrinkToFit="1"/>
    </xf>
    <xf numFmtId="0" fontId="5" fillId="3" borderId="10" xfId="0" applyFont="1" applyFill="1" applyBorder="1" applyAlignment="1">
      <alignment horizontal="center" vertical="center" shrinkToFit="1"/>
    </xf>
    <xf numFmtId="0" fontId="5" fillId="3" borderId="12" xfId="0" applyFont="1" applyFill="1" applyBorder="1" applyAlignment="1">
      <alignment horizontal="center" vertical="center" shrinkToFit="1"/>
    </xf>
    <xf numFmtId="0" fontId="5" fillId="3" borderId="11" xfId="0" applyFont="1" applyFill="1" applyBorder="1" applyAlignment="1">
      <alignment horizontal="center" vertical="center" shrinkToFit="1"/>
    </xf>
    <xf numFmtId="38" fontId="5" fillId="4" borderId="40" xfId="1" applyFont="1" applyFill="1" applyBorder="1" applyAlignment="1">
      <alignment horizontal="center" vertical="center" shrinkToFit="1"/>
    </xf>
    <xf numFmtId="38" fontId="5" fillId="6" borderId="31" xfId="1" applyFont="1" applyFill="1" applyBorder="1" applyAlignment="1">
      <alignment horizontal="center" vertical="center" shrinkToFit="1"/>
    </xf>
    <xf numFmtId="38" fontId="5" fillId="6" borderId="32" xfId="1" applyFont="1" applyFill="1" applyBorder="1" applyAlignment="1">
      <alignment horizontal="center" vertical="center" shrinkToFit="1"/>
    </xf>
    <xf numFmtId="0" fontId="5" fillId="4" borderId="24" xfId="0" applyFont="1" applyFill="1" applyBorder="1" applyAlignment="1">
      <alignment horizontal="center" vertical="center" shrinkToFit="1"/>
    </xf>
    <xf numFmtId="38" fontId="5" fillId="4" borderId="22" xfId="1" applyFont="1" applyFill="1" applyBorder="1" applyAlignment="1">
      <alignment horizontal="center" vertical="center" shrinkToFit="1"/>
    </xf>
    <xf numFmtId="38" fontId="5" fillId="4" borderId="42" xfId="1" applyFont="1" applyFill="1" applyBorder="1" applyAlignment="1">
      <alignment horizontal="center" vertical="center" shrinkToFit="1"/>
    </xf>
    <xf numFmtId="38" fontId="5" fillId="4" borderId="21" xfId="1" applyFont="1" applyFill="1" applyBorder="1" applyAlignment="1">
      <alignment horizontal="center" vertical="center" shrinkToFit="1"/>
    </xf>
    <xf numFmtId="0" fontId="5" fillId="4" borderId="21" xfId="0" applyFont="1" applyFill="1" applyBorder="1" applyAlignment="1">
      <alignment horizontal="center" vertical="center" shrinkToFit="1"/>
    </xf>
    <xf numFmtId="0" fontId="9" fillId="4" borderId="4" xfId="0" applyFont="1" applyFill="1" applyBorder="1" applyAlignment="1">
      <alignment horizontal="center" vertical="center"/>
    </xf>
    <xf numFmtId="38" fontId="5" fillId="6" borderId="29" xfId="1" applyFont="1" applyFill="1" applyBorder="1" applyAlignment="1">
      <alignment horizontal="center" vertical="center" shrinkToFit="1"/>
    </xf>
    <xf numFmtId="38" fontId="5" fillId="2" borderId="25" xfId="1" applyFont="1" applyFill="1" applyBorder="1" applyAlignment="1">
      <alignment horizontal="center" vertical="center" shrinkToFit="1"/>
    </xf>
    <xf numFmtId="0" fontId="5" fillId="7" borderId="0" xfId="0" applyFont="1" applyFill="1" applyAlignment="1">
      <alignment horizontal="center" vertical="center"/>
    </xf>
    <xf numFmtId="0" fontId="0" fillId="7" borderId="0" xfId="0" applyFill="1" applyAlignment="1">
      <alignment horizontal="center" vertical="center"/>
    </xf>
    <xf numFmtId="0" fontId="17" fillId="7" borderId="0" xfId="0" applyFont="1" applyFill="1" applyAlignment="1">
      <alignment vertical="center"/>
    </xf>
    <xf numFmtId="0" fontId="5" fillId="7" borderId="0" xfId="0" applyFont="1" applyFill="1" applyBorder="1" applyAlignment="1">
      <alignment horizontal="center" vertical="center"/>
    </xf>
    <xf numFmtId="0" fontId="16" fillId="7" borderId="0" xfId="0" applyFont="1" applyFill="1" applyBorder="1" applyAlignment="1">
      <alignment vertical="center"/>
    </xf>
    <xf numFmtId="0" fontId="7" fillId="7" borderId="0" xfId="0" applyFont="1" applyFill="1" applyBorder="1" applyAlignment="1">
      <alignment vertical="center"/>
    </xf>
    <xf numFmtId="38" fontId="14" fillId="7" borderId="0" xfId="1" applyFont="1" applyFill="1" applyAlignment="1">
      <alignment horizontal="right" vertical="center" shrinkToFit="1"/>
    </xf>
    <xf numFmtId="0" fontId="5" fillId="7" borderId="0" xfId="0" applyFont="1" applyFill="1" applyBorder="1" applyAlignment="1">
      <alignment horizontal="center" vertical="center" shrinkToFit="1"/>
    </xf>
    <xf numFmtId="38" fontId="5" fillId="7" borderId="0" xfId="1" applyFont="1" applyFill="1" applyBorder="1" applyAlignment="1">
      <alignment horizontal="center" vertical="center" shrinkToFit="1"/>
    </xf>
    <xf numFmtId="0" fontId="15" fillId="7" borderId="0" xfId="0" applyFont="1" applyFill="1" applyAlignment="1">
      <alignment horizontal="left" vertical="center"/>
    </xf>
    <xf numFmtId="0" fontId="11" fillId="7" borderId="0" xfId="0" applyFont="1" applyFill="1" applyBorder="1" applyAlignment="1">
      <alignment horizontal="left" vertical="center"/>
    </xf>
    <xf numFmtId="0" fontId="12" fillId="7" borderId="0" xfId="0" applyFont="1" applyFill="1" applyBorder="1" applyAlignment="1">
      <alignment horizontal="center" vertical="center"/>
    </xf>
    <xf numFmtId="0" fontId="6" fillId="7" borderId="0" xfId="0" applyFont="1" applyFill="1" applyAlignment="1">
      <alignment horizontal="left" vertical="center"/>
    </xf>
    <xf numFmtId="0" fontId="19" fillId="7" borderId="0" xfId="0" applyFont="1" applyFill="1" applyBorder="1" applyAlignment="1">
      <alignment vertical="center"/>
    </xf>
    <xf numFmtId="0" fontId="6" fillId="0" borderId="0" xfId="0" applyFont="1" applyFill="1" applyAlignment="1">
      <alignment horizontal="left" vertical="center"/>
    </xf>
    <xf numFmtId="0" fontId="0" fillId="0" borderId="0" xfId="0" applyFill="1" applyAlignment="1">
      <alignment horizontal="left" vertical="center"/>
    </xf>
    <xf numFmtId="178" fontId="5" fillId="7" borderId="0" xfId="1" applyNumberFormat="1" applyFont="1" applyFill="1" applyBorder="1" applyAlignment="1">
      <alignment horizontal="center" vertical="center" shrinkToFit="1"/>
    </xf>
    <xf numFmtId="0" fontId="13" fillId="4" borderId="55" xfId="0" applyFont="1" applyFill="1" applyBorder="1" applyAlignment="1">
      <alignment horizontal="center" vertical="center"/>
    </xf>
    <xf numFmtId="38" fontId="5" fillId="4" borderId="4" xfId="1" applyFont="1" applyFill="1" applyBorder="1" applyAlignment="1">
      <alignment horizontal="center" vertical="center" shrinkToFit="1"/>
    </xf>
    <xf numFmtId="38" fontId="14" fillId="0" borderId="57" xfId="1" applyFont="1" applyFill="1" applyBorder="1" applyAlignment="1">
      <alignment horizontal="center" vertical="center" shrinkToFit="1"/>
    </xf>
    <xf numFmtId="176" fontId="14" fillId="0" borderId="57" xfId="0" applyNumberFormat="1" applyFont="1" applyFill="1" applyBorder="1" applyAlignment="1">
      <alignment horizontal="center" vertical="center"/>
    </xf>
    <xf numFmtId="38" fontId="5" fillId="5" borderId="39" xfId="1" applyFont="1" applyFill="1" applyBorder="1" applyAlignment="1">
      <alignment horizontal="center" vertical="center" shrinkToFit="1"/>
    </xf>
    <xf numFmtId="38" fontId="5" fillId="0" borderId="17" xfId="1" applyFont="1" applyFill="1" applyBorder="1" applyAlignment="1">
      <alignment horizontal="center" vertical="center" shrinkToFit="1"/>
    </xf>
    <xf numFmtId="38" fontId="5" fillId="0" borderId="38" xfId="1" applyFont="1" applyFill="1" applyBorder="1" applyAlignment="1">
      <alignment horizontal="center" vertical="center" shrinkToFit="1"/>
    </xf>
    <xf numFmtId="38" fontId="5" fillId="0" borderId="39" xfId="1" applyFont="1" applyFill="1" applyBorder="1" applyAlignment="1">
      <alignment horizontal="center" vertical="center" shrinkToFit="1"/>
    </xf>
    <xf numFmtId="38" fontId="5" fillId="0" borderId="43" xfId="1" applyFont="1" applyFill="1" applyBorder="1" applyAlignment="1">
      <alignment horizontal="center" vertical="center" shrinkToFit="1"/>
    </xf>
    <xf numFmtId="38" fontId="5" fillId="0" borderId="44" xfId="1" applyFont="1" applyFill="1" applyBorder="1" applyAlignment="1">
      <alignment horizontal="center" vertical="center" shrinkToFit="1"/>
    </xf>
    <xf numFmtId="38" fontId="5" fillId="5" borderId="38" xfId="1" applyFont="1" applyFill="1" applyBorder="1" applyAlignment="1">
      <alignment horizontal="center" vertical="center" shrinkToFit="1"/>
    </xf>
    <xf numFmtId="0" fontId="17" fillId="7" borderId="0" xfId="0" applyFont="1" applyFill="1" applyAlignment="1">
      <alignment horizontal="center" vertical="center"/>
    </xf>
    <xf numFmtId="0" fontId="5" fillId="0" borderId="39" xfId="0" applyFont="1" applyFill="1" applyBorder="1" applyAlignment="1">
      <alignment horizontal="center" vertical="center" shrinkToFit="1"/>
    </xf>
    <xf numFmtId="38" fontId="5" fillId="0" borderId="38" xfId="1" applyFont="1" applyFill="1" applyBorder="1" applyAlignment="1">
      <alignment horizontal="center" vertical="center" shrinkToFit="1"/>
    </xf>
    <xf numFmtId="38" fontId="5" fillId="0" borderId="39" xfId="1" applyFont="1" applyFill="1" applyBorder="1" applyAlignment="1">
      <alignment horizontal="center" vertical="center" shrinkToFit="1"/>
    </xf>
    <xf numFmtId="38" fontId="5" fillId="0" borderId="30" xfId="1" applyFont="1" applyFill="1" applyBorder="1" applyAlignment="1">
      <alignment horizontal="center" vertical="center" shrinkToFit="1"/>
    </xf>
    <xf numFmtId="38" fontId="5" fillId="6" borderId="33" xfId="1" applyFont="1" applyFill="1" applyBorder="1" applyAlignment="1">
      <alignment horizontal="center" vertical="center" shrinkToFit="1"/>
    </xf>
    <xf numFmtId="38" fontId="5" fillId="6" borderId="34" xfId="1" applyFont="1" applyFill="1" applyBorder="1" applyAlignment="1">
      <alignment horizontal="center" vertical="center" shrinkToFit="1"/>
    </xf>
    <xf numFmtId="38" fontId="5" fillId="2" borderId="14" xfId="1" applyFont="1" applyFill="1" applyBorder="1" applyAlignment="1">
      <alignment horizontal="center" vertical="center" shrinkToFit="1"/>
    </xf>
    <xf numFmtId="38" fontId="5" fillId="2" borderId="15" xfId="1" applyFont="1" applyFill="1" applyBorder="1" applyAlignment="1">
      <alignment horizontal="center" vertical="center" shrinkToFit="1"/>
    </xf>
    <xf numFmtId="38" fontId="5" fillId="0" borderId="43" xfId="1" applyFont="1" applyFill="1" applyBorder="1" applyAlignment="1">
      <alignment horizontal="center" vertical="center" shrinkToFit="1"/>
    </xf>
    <xf numFmtId="38" fontId="5" fillId="0" borderId="44" xfId="1" applyFont="1" applyFill="1" applyBorder="1" applyAlignment="1">
      <alignment horizontal="center" vertical="center" shrinkToFit="1"/>
    </xf>
    <xf numFmtId="38" fontId="5" fillId="4" borderId="48" xfId="1" applyFont="1" applyFill="1" applyBorder="1" applyAlignment="1">
      <alignment horizontal="center" vertical="center" shrinkToFit="1"/>
    </xf>
    <xf numFmtId="38" fontId="5" fillId="4" borderId="19" xfId="1" applyFont="1" applyFill="1" applyBorder="1" applyAlignment="1">
      <alignment horizontal="center" vertical="center" shrinkToFit="1"/>
    </xf>
    <xf numFmtId="38" fontId="5" fillId="4" borderId="36" xfId="1" applyFont="1" applyFill="1" applyBorder="1" applyAlignment="1">
      <alignment horizontal="center" vertical="center" shrinkToFit="1"/>
    </xf>
    <xf numFmtId="38" fontId="5" fillId="6" borderId="35" xfId="1" applyFont="1" applyFill="1" applyBorder="1" applyAlignment="1">
      <alignment horizontal="center" vertical="center" shrinkToFit="1"/>
    </xf>
    <xf numFmtId="0" fontId="5" fillId="3" borderId="48" xfId="0" applyFont="1" applyFill="1" applyBorder="1" applyAlignment="1">
      <alignment horizontal="center" vertical="center" shrinkToFit="1"/>
    </xf>
    <xf numFmtId="0" fontId="5" fillId="3" borderId="19" xfId="0" applyFont="1" applyFill="1" applyBorder="1" applyAlignment="1">
      <alignment horizontal="center" vertical="center" shrinkToFit="1"/>
    </xf>
    <xf numFmtId="38" fontId="5" fillId="2" borderId="26" xfId="1" applyFont="1" applyFill="1" applyBorder="1" applyAlignment="1">
      <alignment horizontal="center" vertical="center" shrinkToFit="1"/>
    </xf>
    <xf numFmtId="0" fontId="5" fillId="3" borderId="37" xfId="0" applyFont="1" applyFill="1" applyBorder="1" applyAlignment="1">
      <alignment horizontal="center" vertical="center" shrinkToFit="1"/>
    </xf>
    <xf numFmtId="38" fontId="5" fillId="2" borderId="27" xfId="1" applyFont="1" applyFill="1" applyBorder="1" applyAlignment="1">
      <alignment horizontal="center" vertical="center" shrinkToFit="1"/>
    </xf>
    <xf numFmtId="0" fontId="5" fillId="3" borderId="47" xfId="0" applyFont="1" applyFill="1" applyBorder="1" applyAlignment="1">
      <alignment horizontal="center" vertical="center" shrinkToFit="1"/>
    </xf>
    <xf numFmtId="38" fontId="5" fillId="2" borderId="16" xfId="1" applyFont="1" applyFill="1" applyBorder="1" applyAlignment="1">
      <alignment horizontal="center" vertical="center" shrinkToFit="1"/>
    </xf>
    <xf numFmtId="38" fontId="5" fillId="2" borderId="50" xfId="1" applyFont="1" applyFill="1" applyBorder="1" applyAlignment="1">
      <alignment horizontal="center" vertical="center" shrinkToFit="1"/>
    </xf>
    <xf numFmtId="0" fontId="5" fillId="4" borderId="49" xfId="0" applyFont="1" applyFill="1" applyBorder="1" applyAlignment="1">
      <alignment horizontal="center" vertical="center" shrinkToFit="1"/>
    </xf>
    <xf numFmtId="0" fontId="5" fillId="4" borderId="2" xfId="0" applyFont="1" applyFill="1" applyBorder="1" applyAlignment="1">
      <alignment horizontal="center" vertical="center" shrinkToFit="1"/>
    </xf>
    <xf numFmtId="0" fontId="7" fillId="7" borderId="0" xfId="0" applyFont="1" applyFill="1" applyAlignment="1">
      <alignment vertical="center"/>
    </xf>
    <xf numFmtId="0" fontId="5" fillId="7" borderId="0" xfId="0" applyFont="1" applyFill="1" applyBorder="1" applyAlignment="1">
      <alignment vertical="center"/>
    </xf>
    <xf numFmtId="0" fontId="5" fillId="0" borderId="38" xfId="0" applyFont="1" applyFill="1" applyBorder="1" applyAlignment="1">
      <alignment vertical="center" shrinkToFit="1"/>
    </xf>
    <xf numFmtId="0" fontId="5" fillId="0" borderId="39" xfId="0" applyFont="1" applyFill="1" applyBorder="1" applyAlignment="1">
      <alignment vertical="center" shrinkToFit="1"/>
    </xf>
    <xf numFmtId="38" fontId="5" fillId="0" borderId="38" xfId="1" applyFont="1" applyFill="1" applyBorder="1" applyAlignment="1">
      <alignment vertical="center" shrinkToFit="1"/>
    </xf>
    <xf numFmtId="38" fontId="5" fillId="0" borderId="39" xfId="1" applyFont="1" applyFill="1" applyBorder="1" applyAlignment="1">
      <alignment vertical="center" shrinkToFit="1"/>
    </xf>
    <xf numFmtId="38" fontId="5" fillId="0" borderId="5" xfId="1" applyFont="1" applyFill="1" applyBorder="1" applyAlignment="1">
      <alignment vertical="center" shrinkToFit="1"/>
    </xf>
    <xf numFmtId="38" fontId="5" fillId="0" borderId="30" xfId="1" applyFont="1" applyFill="1" applyBorder="1" applyAlignment="1">
      <alignment vertical="center" shrinkToFit="1"/>
    </xf>
    <xf numFmtId="38" fontId="5" fillId="6" borderId="33" xfId="1" applyFont="1" applyFill="1" applyBorder="1" applyAlignment="1">
      <alignment vertical="center" shrinkToFit="1"/>
    </xf>
    <xf numFmtId="38" fontId="5" fillId="6" borderId="34" xfId="1" applyFont="1" applyFill="1" applyBorder="1" applyAlignment="1">
      <alignment vertical="center" shrinkToFit="1"/>
    </xf>
    <xf numFmtId="38" fontId="5" fillId="2" borderId="14" xfId="1" applyFont="1" applyFill="1" applyBorder="1" applyAlignment="1">
      <alignment vertical="center" shrinkToFit="1"/>
    </xf>
    <xf numFmtId="38" fontId="5" fillId="2" borderId="15" xfId="1" applyFont="1" applyFill="1" applyBorder="1" applyAlignment="1">
      <alignment vertical="center" shrinkToFit="1"/>
    </xf>
    <xf numFmtId="0" fontId="25" fillId="0" borderId="0" xfId="0" applyFont="1" applyFill="1" applyBorder="1" applyAlignment="1">
      <alignment horizontal="center" vertical="center"/>
    </xf>
    <xf numFmtId="176" fontId="24" fillId="0" borderId="0" xfId="0" applyNumberFormat="1" applyFont="1" applyFill="1" applyBorder="1" applyAlignment="1">
      <alignment vertical="center" shrinkToFit="1"/>
    </xf>
    <xf numFmtId="0" fontId="22" fillId="0" borderId="0" xfId="0" applyFont="1" applyFill="1" applyBorder="1" applyAlignment="1">
      <alignment vertical="center"/>
    </xf>
    <xf numFmtId="0" fontId="5" fillId="0" borderId="0" xfId="0" applyFont="1" applyFill="1" applyBorder="1" applyAlignment="1">
      <alignment horizontal="center" vertical="center" shrinkToFit="1"/>
    </xf>
    <xf numFmtId="0" fontId="5" fillId="4" borderId="6" xfId="0" applyFont="1" applyFill="1" applyBorder="1" applyAlignment="1">
      <alignment horizontal="center" vertical="center" shrinkToFit="1"/>
    </xf>
    <xf numFmtId="38" fontId="5" fillId="4" borderId="6" xfId="1" applyFont="1" applyFill="1" applyBorder="1" applyAlignment="1">
      <alignment horizontal="center" vertical="center" shrinkToFit="1"/>
    </xf>
    <xf numFmtId="0" fontId="5" fillId="4" borderId="9" xfId="0" applyFont="1" applyFill="1" applyBorder="1" applyAlignment="1">
      <alignment horizontal="center" vertical="center" shrinkToFit="1"/>
    </xf>
    <xf numFmtId="0" fontId="0" fillId="0" borderId="0" xfId="0" applyAlignment="1">
      <alignment horizontal="center"/>
    </xf>
    <xf numFmtId="179" fontId="0" fillId="0" borderId="0" xfId="0" applyNumberFormat="1" applyAlignment="1">
      <alignment horizontal="center"/>
    </xf>
    <xf numFmtId="179" fontId="0" fillId="3" borderId="0" xfId="0" applyNumberFormat="1" applyFill="1" applyAlignment="1">
      <alignment horizontal="center"/>
    </xf>
    <xf numFmtId="179" fontId="0" fillId="0" borderId="0" xfId="0" applyNumberFormat="1"/>
    <xf numFmtId="179" fontId="18" fillId="6" borderId="1" xfId="0" applyNumberFormat="1" applyFont="1" applyFill="1" applyBorder="1" applyAlignment="1">
      <alignment horizontal="center" vertical="center"/>
    </xf>
    <xf numFmtId="179" fontId="18" fillId="2" borderId="9" xfId="0" applyNumberFormat="1" applyFont="1" applyFill="1" applyBorder="1" applyAlignment="1">
      <alignment horizontal="center" vertical="center"/>
    </xf>
    <xf numFmtId="179" fontId="0" fillId="2" borderId="0" xfId="0" applyNumberFormat="1" applyFill="1" applyAlignment="1">
      <alignment horizontal="center"/>
    </xf>
    <xf numFmtId="179" fontId="0" fillId="6" borderId="0" xfId="0" applyNumberFormat="1" applyFill="1" applyAlignment="1">
      <alignment horizontal="center"/>
    </xf>
    <xf numFmtId="0" fontId="5" fillId="4" borderId="4" xfId="0" applyFont="1" applyFill="1" applyBorder="1" applyAlignment="1">
      <alignment vertical="center"/>
    </xf>
    <xf numFmtId="0" fontId="0" fillId="0" borderId="0" xfId="0" applyAlignment="1">
      <alignment vertical="center"/>
    </xf>
    <xf numFmtId="0" fontId="5" fillId="7" borderId="0" xfId="0" applyFont="1" applyFill="1" applyAlignment="1">
      <alignment vertical="center"/>
    </xf>
    <xf numFmtId="0" fontId="10" fillId="5" borderId="5" xfId="0" applyFont="1" applyFill="1" applyBorder="1" applyAlignment="1">
      <alignment vertical="center" shrinkToFit="1"/>
    </xf>
    <xf numFmtId="0" fontId="10" fillId="5" borderId="30" xfId="0" applyFont="1" applyFill="1" applyBorder="1" applyAlignment="1">
      <alignment vertical="center" shrinkToFit="1"/>
    </xf>
    <xf numFmtId="0" fontId="0" fillId="0" borderId="0" xfId="0" applyFill="1" applyAlignment="1">
      <alignment vertical="center"/>
    </xf>
    <xf numFmtId="0" fontId="5" fillId="5" borderId="33" xfId="0" applyFont="1" applyFill="1" applyBorder="1" applyAlignment="1">
      <alignment vertical="center" shrinkToFit="1"/>
    </xf>
    <xf numFmtId="0" fontId="5" fillId="5" borderId="35" xfId="0" applyFont="1" applyFill="1" applyBorder="1" applyAlignment="1">
      <alignment vertical="center" shrinkToFit="1"/>
    </xf>
    <xf numFmtId="179" fontId="0" fillId="0" borderId="0" xfId="0" applyNumberFormat="1" applyFill="1" applyAlignment="1">
      <alignment horizontal="center"/>
    </xf>
    <xf numFmtId="38" fontId="5" fillId="4" borderId="59" xfId="1" applyFont="1" applyFill="1" applyBorder="1" applyAlignment="1">
      <alignment horizontal="center" vertical="center" shrinkToFit="1"/>
    </xf>
    <xf numFmtId="38" fontId="5" fillId="4" borderId="53" xfId="1" applyFont="1" applyFill="1" applyBorder="1" applyAlignment="1">
      <alignment horizontal="center" vertical="center" shrinkToFit="1"/>
    </xf>
    <xf numFmtId="0" fontId="5" fillId="4" borderId="59" xfId="0" applyFont="1" applyFill="1" applyBorder="1" applyAlignment="1">
      <alignment horizontal="center" vertical="center" shrinkToFit="1"/>
    </xf>
    <xf numFmtId="0" fontId="5" fillId="4" borderId="60" xfId="0" applyFont="1" applyFill="1" applyBorder="1" applyAlignment="1">
      <alignment horizontal="center" vertical="center" shrinkToFit="1"/>
    </xf>
    <xf numFmtId="0" fontId="5" fillId="3" borderId="61" xfId="0" applyFont="1" applyFill="1" applyBorder="1" applyAlignment="1">
      <alignment horizontal="center" vertical="center" shrinkToFit="1"/>
    </xf>
    <xf numFmtId="0" fontId="5" fillId="3" borderId="60" xfId="0" applyFont="1" applyFill="1" applyBorder="1" applyAlignment="1">
      <alignment horizontal="center" vertical="center" shrinkToFit="1"/>
    </xf>
    <xf numFmtId="0" fontId="5" fillId="3" borderId="62" xfId="0" applyFont="1" applyFill="1" applyBorder="1" applyAlignment="1">
      <alignment horizontal="center" vertical="center" shrinkToFit="1"/>
    </xf>
    <xf numFmtId="176" fontId="5" fillId="4" borderId="48" xfId="0" applyNumberFormat="1" applyFont="1" applyFill="1" applyBorder="1" applyAlignment="1">
      <alignment horizontal="center" vertical="center"/>
    </xf>
    <xf numFmtId="0" fontId="9" fillId="4" borderId="59" xfId="0" applyFont="1" applyFill="1" applyBorder="1" applyAlignment="1">
      <alignment horizontal="center" vertical="center"/>
    </xf>
    <xf numFmtId="176" fontId="5" fillId="4" borderId="19" xfId="0" applyNumberFormat="1" applyFont="1" applyFill="1" applyBorder="1" applyAlignment="1">
      <alignment horizontal="center" vertical="center"/>
    </xf>
    <xf numFmtId="0" fontId="0" fillId="7" borderId="63" xfId="0" applyFill="1" applyBorder="1" applyAlignment="1">
      <alignment horizontal="center" vertical="center"/>
    </xf>
    <xf numFmtId="0" fontId="0" fillId="0" borderId="63" xfId="0" applyFill="1" applyBorder="1" applyAlignment="1">
      <alignment horizontal="center" vertical="center"/>
    </xf>
    <xf numFmtId="0" fontId="0" fillId="0" borderId="63" xfId="0" applyBorder="1" applyAlignment="1">
      <alignment horizontal="center" vertical="center"/>
    </xf>
    <xf numFmtId="38" fontId="5" fillId="6" borderId="38" xfId="1" applyFont="1" applyFill="1" applyBorder="1" applyAlignment="1">
      <alignment horizontal="center" vertical="center" shrinkToFit="1"/>
    </xf>
    <xf numFmtId="38" fontId="5" fillId="6" borderId="39" xfId="1" applyFont="1" applyFill="1" applyBorder="1" applyAlignment="1">
      <alignment horizontal="center" vertical="center" shrinkToFit="1"/>
    </xf>
    <xf numFmtId="177" fontId="5" fillId="4" borderId="21" xfId="0" applyNumberFormat="1" applyFont="1" applyFill="1" applyBorder="1" applyAlignment="1">
      <alignment horizontal="center" vertical="center" shrinkToFit="1"/>
    </xf>
    <xf numFmtId="38" fontId="5" fillId="2" borderId="38" xfId="1" applyFont="1" applyFill="1" applyBorder="1" applyAlignment="1">
      <alignment horizontal="center" vertical="center" shrinkToFit="1"/>
    </xf>
    <xf numFmtId="38" fontId="5" fillId="2" borderId="32" xfId="1" applyFont="1" applyFill="1" applyBorder="1" applyAlignment="1">
      <alignment horizontal="center" vertical="center" shrinkToFit="1"/>
    </xf>
    <xf numFmtId="38" fontId="5" fillId="2" borderId="39" xfId="1" applyFont="1" applyFill="1" applyBorder="1" applyAlignment="1">
      <alignment horizontal="center" vertical="center" shrinkToFit="1"/>
    </xf>
    <xf numFmtId="38" fontId="5" fillId="4" borderId="7" xfId="1" applyFont="1" applyFill="1" applyBorder="1" applyAlignment="1">
      <alignment horizontal="center" vertical="center" shrinkToFit="1"/>
    </xf>
    <xf numFmtId="0" fontId="0" fillId="0" borderId="31" xfId="0" applyBorder="1" applyAlignment="1">
      <alignment horizontal="center" vertical="center"/>
    </xf>
    <xf numFmtId="0" fontId="5" fillId="4" borderId="7" xfId="0" applyFont="1" applyFill="1" applyBorder="1" applyAlignment="1">
      <alignment horizontal="center" vertical="center" shrinkToFit="1"/>
    </xf>
    <xf numFmtId="0" fontId="5" fillId="4" borderId="12" xfId="0" applyFont="1" applyFill="1" applyBorder="1" applyAlignment="1">
      <alignment horizontal="center" vertical="center" shrinkToFit="1"/>
    </xf>
    <xf numFmtId="0" fontId="26" fillId="7" borderId="0" xfId="0" applyFont="1" applyFill="1" applyAlignment="1">
      <alignment vertical="center"/>
    </xf>
    <xf numFmtId="0" fontId="26" fillId="7" borderId="0" xfId="0" applyFont="1" applyFill="1" applyAlignment="1">
      <alignment horizontal="left" vertical="center"/>
    </xf>
    <xf numFmtId="179" fontId="18" fillId="6" borderId="73" xfId="0" applyNumberFormat="1" applyFont="1" applyFill="1" applyBorder="1" applyAlignment="1">
      <alignment horizontal="center" vertical="center"/>
    </xf>
    <xf numFmtId="179" fontId="18" fillId="2" borderId="73" xfId="0" applyNumberFormat="1" applyFont="1" applyFill="1" applyBorder="1" applyAlignment="1">
      <alignment horizontal="center" vertical="center"/>
    </xf>
    <xf numFmtId="179" fontId="0" fillId="0" borderId="72" xfId="0" applyNumberFormat="1" applyBorder="1" applyAlignment="1">
      <alignment horizontal="center"/>
    </xf>
    <xf numFmtId="179" fontId="18" fillId="6" borderId="72" xfId="0" applyNumberFormat="1" applyFont="1" applyFill="1" applyBorder="1" applyAlignment="1">
      <alignment horizontal="center" vertical="center"/>
    </xf>
    <xf numFmtId="179" fontId="18" fillId="2" borderId="76" xfId="0" applyNumberFormat="1" applyFont="1" applyFill="1" applyBorder="1" applyAlignment="1">
      <alignment horizontal="center" vertical="center"/>
    </xf>
    <xf numFmtId="179" fontId="0" fillId="6" borderId="77" xfId="0" applyNumberFormat="1" applyFill="1" applyBorder="1" applyAlignment="1">
      <alignment horizontal="center"/>
    </xf>
    <xf numFmtId="179" fontId="0" fillId="6" borderId="78" xfId="0" applyNumberFormat="1" applyFill="1" applyBorder="1" applyAlignment="1">
      <alignment horizontal="center"/>
    </xf>
    <xf numFmtId="179" fontId="0" fillId="0" borderId="75" xfId="0" applyNumberFormat="1" applyBorder="1" applyAlignment="1">
      <alignment horizontal="center"/>
    </xf>
    <xf numFmtId="179" fontId="18" fillId="6" borderId="75" xfId="0" applyNumberFormat="1" applyFont="1" applyFill="1" applyBorder="1" applyAlignment="1">
      <alignment horizontal="center" vertical="center"/>
    </xf>
    <xf numFmtId="179" fontId="0" fillId="6" borderId="69" xfId="0" applyNumberFormat="1" applyFill="1" applyBorder="1" applyAlignment="1">
      <alignment horizontal="center"/>
    </xf>
    <xf numFmtId="179" fontId="18" fillId="2" borderId="75" xfId="0" applyNumberFormat="1" applyFont="1" applyFill="1" applyBorder="1" applyAlignment="1">
      <alignment horizontal="center" vertical="center"/>
    </xf>
    <xf numFmtId="179" fontId="0" fillId="2" borderId="79" xfId="0" applyNumberFormat="1" applyFill="1" applyBorder="1" applyAlignment="1">
      <alignment horizontal="center"/>
    </xf>
    <xf numFmtId="179" fontId="0" fillId="2" borderId="77" xfId="0" applyNumberFormat="1" applyFill="1" applyBorder="1" applyAlignment="1">
      <alignment horizontal="center"/>
    </xf>
    <xf numFmtId="179" fontId="0" fillId="2" borderId="78" xfId="0" applyNumberFormat="1" applyFill="1" applyBorder="1" applyAlignment="1">
      <alignment horizontal="center"/>
    </xf>
    <xf numFmtId="0" fontId="5" fillId="3" borderId="52" xfId="0" applyFont="1" applyFill="1" applyBorder="1" applyAlignment="1">
      <alignment horizontal="center" vertical="center" shrinkToFit="1"/>
    </xf>
    <xf numFmtId="0" fontId="5" fillId="3" borderId="59" xfId="0" applyFont="1" applyFill="1" applyBorder="1" applyAlignment="1">
      <alignment horizontal="center" vertical="center" shrinkToFit="1"/>
    </xf>
    <xf numFmtId="0" fontId="5" fillId="0" borderId="59" xfId="0" applyFont="1" applyFill="1" applyBorder="1" applyAlignment="1">
      <alignment horizontal="center" vertical="center" shrinkToFit="1"/>
    </xf>
    <xf numFmtId="0" fontId="5" fillId="0" borderId="6" xfId="0" applyFont="1" applyFill="1" applyBorder="1" applyAlignment="1">
      <alignment horizontal="center" vertical="center" shrinkToFit="1"/>
    </xf>
    <xf numFmtId="0" fontId="5" fillId="0" borderId="7" xfId="0" applyFont="1" applyFill="1" applyBorder="1" applyAlignment="1">
      <alignment horizontal="center" vertical="center" shrinkToFit="1"/>
    </xf>
    <xf numFmtId="0" fontId="0" fillId="0" borderId="0" xfId="0" applyAlignment="1">
      <alignment horizontal="center" vertical="center"/>
    </xf>
    <xf numFmtId="179" fontId="5" fillId="7" borderId="41" xfId="0" applyNumberFormat="1" applyFont="1" applyFill="1" applyBorder="1" applyAlignment="1">
      <alignment vertical="center"/>
    </xf>
    <xf numFmtId="179" fontId="0" fillId="7" borderId="0" xfId="0" applyNumberFormat="1" applyFill="1" applyAlignment="1">
      <alignment horizontal="center" vertical="center"/>
    </xf>
    <xf numFmtId="179" fontId="0" fillId="0" borderId="0" xfId="0" applyNumberFormat="1" applyFill="1" applyAlignment="1">
      <alignment horizontal="center" vertical="center"/>
    </xf>
    <xf numFmtId="179" fontId="0" fillId="0" borderId="0" xfId="0" applyNumberFormat="1" applyAlignment="1">
      <alignment horizontal="center" vertical="center"/>
    </xf>
    <xf numFmtId="179" fontId="5" fillId="4" borderId="60" xfId="0" applyNumberFormat="1" applyFont="1" applyFill="1" applyBorder="1" applyAlignment="1">
      <alignment horizontal="center" vertical="center" shrinkToFit="1"/>
    </xf>
    <xf numFmtId="179" fontId="5" fillId="4" borderId="9" xfId="0" applyNumberFormat="1" applyFont="1" applyFill="1" applyBorder="1" applyAlignment="1">
      <alignment horizontal="center" vertical="center" shrinkToFit="1"/>
    </xf>
    <xf numFmtId="179" fontId="5" fillId="4" borderId="12" xfId="0" applyNumberFormat="1" applyFont="1" applyFill="1" applyBorder="1" applyAlignment="1">
      <alignment horizontal="center" vertical="center" shrinkToFit="1"/>
    </xf>
    <xf numFmtId="0" fontId="0" fillId="0" borderId="38" xfId="0" applyBorder="1" applyAlignment="1">
      <alignment horizontal="center" vertical="center"/>
    </xf>
    <xf numFmtId="0" fontId="9" fillId="0" borderId="0" xfId="0" applyFont="1" applyFill="1" applyBorder="1" applyAlignment="1">
      <alignment horizontal="center" vertical="center"/>
    </xf>
    <xf numFmtId="179" fontId="18" fillId="6" borderId="1" xfId="0" applyNumberFormat="1" applyFont="1" applyFill="1" applyBorder="1" applyAlignment="1">
      <alignment horizontal="center" vertical="center"/>
    </xf>
    <xf numFmtId="179" fontId="18" fillId="2" borderId="1" xfId="0" applyNumberFormat="1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1" xfId="0" applyBorder="1" applyAlignment="1">
      <alignment horizontal="center"/>
    </xf>
    <xf numFmtId="179" fontId="0" fillId="0" borderId="1" xfId="0" applyNumberFormat="1" applyBorder="1" applyAlignment="1">
      <alignment horizontal="center"/>
    </xf>
    <xf numFmtId="179" fontId="0" fillId="3" borderId="1" xfId="0" applyNumberFormat="1" applyFill="1" applyBorder="1" applyAlignment="1">
      <alignment horizontal="center"/>
    </xf>
    <xf numFmtId="179" fontId="0" fillId="6" borderId="1" xfId="0" applyNumberFormat="1" applyFill="1" applyBorder="1" applyAlignment="1">
      <alignment horizontal="center"/>
    </xf>
    <xf numFmtId="179" fontId="0" fillId="2" borderId="1" xfId="0" applyNumberFormat="1" applyFill="1" applyBorder="1" applyAlignment="1">
      <alignment horizontal="center"/>
    </xf>
    <xf numFmtId="38" fontId="5" fillId="2" borderId="31" xfId="1" applyFont="1" applyFill="1" applyBorder="1" applyAlignment="1">
      <alignment horizontal="center" vertical="center" shrinkToFit="1"/>
    </xf>
    <xf numFmtId="9" fontId="0" fillId="0" borderId="0" xfId="3" applyFont="1" applyAlignment="1">
      <alignment horizontal="center" vertical="center"/>
    </xf>
    <xf numFmtId="9" fontId="19" fillId="7" borderId="0" xfId="3" applyFont="1" applyFill="1" applyBorder="1" applyAlignment="1">
      <alignment horizontal="center" vertical="center"/>
    </xf>
    <xf numFmtId="9" fontId="5" fillId="3" borderId="22" xfId="3" applyFont="1" applyFill="1" applyBorder="1" applyAlignment="1">
      <alignment horizontal="center" vertical="center" shrinkToFit="1"/>
    </xf>
    <xf numFmtId="179" fontId="18" fillId="6" borderId="1" xfId="0" applyNumberFormat="1" applyFont="1" applyFill="1" applyBorder="1" applyAlignment="1">
      <alignment horizontal="center" vertical="center"/>
    </xf>
    <xf numFmtId="179" fontId="18" fillId="2" borderId="1" xfId="0" applyNumberFormat="1" applyFont="1" applyFill="1" applyBorder="1" applyAlignment="1">
      <alignment horizontal="center" vertical="center"/>
    </xf>
    <xf numFmtId="38" fontId="5" fillId="0" borderId="38" xfId="1" applyFont="1" applyFill="1" applyBorder="1" applyAlignment="1">
      <alignment horizontal="center" vertical="center" shrinkToFit="1"/>
    </xf>
    <xf numFmtId="179" fontId="0" fillId="0" borderId="0" xfId="0" applyNumberFormat="1" applyAlignment="1">
      <alignment horizontal="center"/>
    </xf>
    <xf numFmtId="179" fontId="0" fillId="0" borderId="1" xfId="0" applyNumberFormat="1" applyBorder="1" applyAlignment="1">
      <alignment horizontal="center"/>
    </xf>
    <xf numFmtId="179" fontId="5" fillId="4" borderId="59" xfId="0" applyNumberFormat="1" applyFont="1" applyFill="1" applyBorder="1" applyAlignment="1">
      <alignment horizontal="center" vertical="center" shrinkToFit="1"/>
    </xf>
    <xf numFmtId="179" fontId="5" fillId="4" borderId="6" xfId="0" applyNumberFormat="1" applyFont="1" applyFill="1" applyBorder="1" applyAlignment="1">
      <alignment horizontal="center" vertical="center" shrinkToFit="1"/>
    </xf>
    <xf numFmtId="179" fontId="5" fillId="4" borderId="7" xfId="0" applyNumberFormat="1" applyFont="1" applyFill="1" applyBorder="1" applyAlignment="1">
      <alignment horizontal="center" vertical="center" shrinkToFit="1"/>
    </xf>
    <xf numFmtId="38" fontId="5" fillId="0" borderId="85" xfId="1" applyFont="1" applyFill="1" applyBorder="1" applyAlignment="1">
      <alignment horizontal="center" vertical="center" shrinkToFit="1"/>
    </xf>
    <xf numFmtId="38" fontId="5" fillId="6" borderId="86" xfId="1" applyFont="1" applyFill="1" applyBorder="1" applyAlignment="1">
      <alignment horizontal="center" vertical="center" shrinkToFit="1"/>
    </xf>
    <xf numFmtId="38" fontId="5" fillId="6" borderId="87" xfId="1" applyFont="1" applyFill="1" applyBorder="1" applyAlignment="1">
      <alignment horizontal="center" vertical="center" shrinkToFit="1"/>
    </xf>
    <xf numFmtId="38" fontId="5" fillId="2" borderId="82" xfId="1" applyFont="1" applyFill="1" applyBorder="1" applyAlignment="1">
      <alignment horizontal="center" vertical="center" shrinkToFit="1"/>
    </xf>
    <xf numFmtId="38" fontId="5" fillId="0" borderId="89" xfId="1" applyFont="1" applyFill="1" applyBorder="1" applyAlignment="1">
      <alignment horizontal="center" vertical="center" shrinkToFit="1"/>
    </xf>
    <xf numFmtId="38" fontId="5" fillId="0" borderId="56" xfId="1" applyFont="1" applyFill="1" applyBorder="1" applyAlignment="1">
      <alignment horizontal="center" vertical="center" shrinkToFit="1"/>
    </xf>
    <xf numFmtId="38" fontId="5" fillId="6" borderId="88" xfId="1" applyFont="1" applyFill="1" applyBorder="1" applyAlignment="1">
      <alignment horizontal="center" vertical="center" shrinkToFit="1"/>
    </xf>
    <xf numFmtId="179" fontId="5" fillId="2" borderId="31" xfId="1" applyNumberFormat="1" applyFont="1" applyFill="1" applyBorder="1" applyAlignment="1">
      <alignment horizontal="center" vertical="center" shrinkToFit="1"/>
    </xf>
    <xf numFmtId="179" fontId="5" fillId="2" borderId="0" xfId="1" applyNumberFormat="1" applyFont="1" applyFill="1" applyBorder="1" applyAlignment="1">
      <alignment horizontal="center" vertical="center" shrinkToFit="1"/>
    </xf>
    <xf numFmtId="38" fontId="5" fillId="2" borderId="80" xfId="1" applyFont="1" applyFill="1" applyBorder="1" applyAlignment="1">
      <alignment horizontal="center" vertical="center" shrinkToFit="1"/>
    </xf>
    <xf numFmtId="38" fontId="5" fillId="2" borderId="88" xfId="1" applyFont="1" applyFill="1" applyBorder="1" applyAlignment="1">
      <alignment horizontal="center" vertical="center" shrinkToFit="1"/>
    </xf>
    <xf numFmtId="179" fontId="5" fillId="4" borderId="90" xfId="0" applyNumberFormat="1" applyFont="1" applyFill="1" applyBorder="1" applyAlignment="1">
      <alignment horizontal="center" vertical="center" shrinkToFit="1"/>
    </xf>
    <xf numFmtId="179" fontId="5" fillId="4" borderId="91" xfId="0" applyNumberFormat="1" applyFont="1" applyFill="1" applyBorder="1" applyAlignment="1">
      <alignment horizontal="center" vertical="center" shrinkToFit="1"/>
    </xf>
    <xf numFmtId="179" fontId="5" fillId="4" borderId="92" xfId="0" applyNumberFormat="1" applyFont="1" applyFill="1" applyBorder="1" applyAlignment="1">
      <alignment horizontal="center" vertical="center" shrinkToFit="1"/>
    </xf>
    <xf numFmtId="179" fontId="5" fillId="4" borderId="93" xfId="0" applyNumberFormat="1" applyFont="1" applyFill="1" applyBorder="1" applyAlignment="1">
      <alignment horizontal="center" vertical="center" shrinkToFit="1"/>
    </xf>
    <xf numFmtId="179" fontId="5" fillId="4" borderId="13" xfId="0" applyNumberFormat="1" applyFont="1" applyFill="1" applyBorder="1" applyAlignment="1">
      <alignment horizontal="center" vertical="center" shrinkToFit="1"/>
    </xf>
    <xf numFmtId="179" fontId="5" fillId="4" borderId="61" xfId="0" applyNumberFormat="1" applyFont="1" applyFill="1" applyBorder="1" applyAlignment="1">
      <alignment horizontal="center" vertical="center" shrinkToFit="1"/>
    </xf>
    <xf numFmtId="179" fontId="5" fillId="4" borderId="8" xfId="0" applyNumberFormat="1" applyFont="1" applyFill="1" applyBorder="1" applyAlignment="1">
      <alignment horizontal="center" vertical="center" shrinkToFit="1"/>
    </xf>
    <xf numFmtId="179" fontId="5" fillId="4" borderId="10" xfId="0" applyNumberFormat="1" applyFont="1" applyFill="1" applyBorder="1" applyAlignment="1">
      <alignment horizontal="center" vertical="center" shrinkToFit="1"/>
    </xf>
    <xf numFmtId="179" fontId="5" fillId="2" borderId="50" xfId="1" applyNumberFormat="1" applyFont="1" applyFill="1" applyBorder="1" applyAlignment="1">
      <alignment horizontal="center" vertical="center" shrinkToFit="1"/>
    </xf>
    <xf numFmtId="179" fontId="5" fillId="2" borderId="94" xfId="1" applyNumberFormat="1" applyFont="1" applyFill="1" applyBorder="1" applyAlignment="1">
      <alignment horizontal="center" vertical="center" shrinkToFit="1"/>
    </xf>
    <xf numFmtId="179" fontId="5" fillId="2" borderId="95" xfId="1" applyNumberFormat="1" applyFont="1" applyFill="1" applyBorder="1" applyAlignment="1">
      <alignment horizontal="center" vertical="center" shrinkToFit="1"/>
    </xf>
    <xf numFmtId="179" fontId="5" fillId="2" borderId="96" xfId="1" applyNumberFormat="1" applyFont="1" applyFill="1" applyBorder="1" applyAlignment="1">
      <alignment horizontal="center" vertical="center" shrinkToFit="1"/>
    </xf>
    <xf numFmtId="179" fontId="5" fillId="6" borderId="43" xfId="1" applyNumberFormat="1" applyFont="1" applyFill="1" applyBorder="1" applyAlignment="1">
      <alignment horizontal="center" vertical="center" shrinkToFit="1"/>
    </xf>
    <xf numFmtId="179" fontId="5" fillId="6" borderId="95" xfId="1" applyNumberFormat="1" applyFont="1" applyFill="1" applyBorder="1" applyAlignment="1">
      <alignment horizontal="center" vertical="center" shrinkToFit="1"/>
    </xf>
    <xf numFmtId="179" fontId="5" fillId="6" borderId="50" xfId="1" applyNumberFormat="1" applyFont="1" applyFill="1" applyBorder="1" applyAlignment="1">
      <alignment horizontal="center" vertical="center" shrinkToFit="1"/>
    </xf>
    <xf numFmtId="179" fontId="5" fillId="6" borderId="44" xfId="1" applyNumberFormat="1" applyFont="1" applyFill="1" applyBorder="1" applyAlignment="1">
      <alignment horizontal="center" vertical="center" shrinkToFit="1"/>
    </xf>
    <xf numFmtId="179" fontId="5" fillId="6" borderId="96" xfId="1" applyNumberFormat="1" applyFont="1" applyFill="1" applyBorder="1" applyAlignment="1">
      <alignment horizontal="center" vertical="center" shrinkToFit="1"/>
    </xf>
    <xf numFmtId="179" fontId="5" fillId="6" borderId="97" xfId="1" applyNumberFormat="1" applyFont="1" applyFill="1" applyBorder="1" applyAlignment="1">
      <alignment horizontal="center" vertical="center" shrinkToFit="1"/>
    </xf>
    <xf numFmtId="0" fontId="5" fillId="4" borderId="48" xfId="0" applyFont="1" applyFill="1" applyBorder="1" applyAlignment="1">
      <alignment horizontal="center" vertical="center" shrinkToFit="1"/>
    </xf>
    <xf numFmtId="0" fontId="5" fillId="4" borderId="19" xfId="0" applyFont="1" applyFill="1" applyBorder="1" applyAlignment="1">
      <alignment horizontal="center" vertical="center" shrinkToFit="1"/>
    </xf>
    <xf numFmtId="0" fontId="5" fillId="4" borderId="13" xfId="0" applyFont="1" applyFill="1" applyBorder="1" applyAlignment="1">
      <alignment horizontal="center" vertical="center" shrinkToFit="1"/>
    </xf>
    <xf numFmtId="0" fontId="5" fillId="4" borderId="20" xfId="0" applyFont="1" applyFill="1" applyBorder="1" applyAlignment="1">
      <alignment horizontal="center" vertical="center" shrinkToFit="1"/>
    </xf>
    <xf numFmtId="9" fontId="5" fillId="3" borderId="20" xfId="3" applyFont="1" applyFill="1" applyBorder="1" applyAlignment="1">
      <alignment horizontal="center" vertical="center" shrinkToFit="1"/>
    </xf>
    <xf numFmtId="9" fontId="5" fillId="5" borderId="5" xfId="3" applyFont="1" applyFill="1" applyBorder="1" applyAlignment="1">
      <alignment horizontal="center" vertical="center" shrinkToFit="1"/>
    </xf>
    <xf numFmtId="9" fontId="5" fillId="5" borderId="44" xfId="3" applyFont="1" applyFill="1" applyBorder="1" applyAlignment="1">
      <alignment horizontal="center" vertical="center" shrinkToFit="1"/>
    </xf>
    <xf numFmtId="38" fontId="5" fillId="0" borderId="56" xfId="1" applyFont="1" applyFill="1" applyBorder="1" applyAlignment="1">
      <alignment horizontal="center" vertical="center" shrinkToFit="1"/>
    </xf>
    <xf numFmtId="0" fontId="0" fillId="0" borderId="1" xfId="0" applyBorder="1" applyAlignment="1">
      <alignment horizontal="center" vertical="center"/>
    </xf>
    <xf numFmtId="0" fontId="5" fillId="7" borderId="1" xfId="0" applyFont="1" applyFill="1" applyBorder="1" applyAlignment="1">
      <alignment horizontal="center" vertical="center"/>
    </xf>
    <xf numFmtId="9" fontId="5" fillId="3" borderId="19" xfId="3" applyFont="1" applyFill="1" applyBorder="1" applyAlignment="1">
      <alignment horizontal="center" vertical="center" shrinkToFit="1"/>
    </xf>
    <xf numFmtId="179" fontId="5" fillId="6" borderId="89" xfId="1" applyNumberFormat="1" applyFont="1" applyFill="1" applyBorder="1" applyAlignment="1">
      <alignment horizontal="center" vertical="center" shrinkToFit="1"/>
    </xf>
    <xf numFmtId="179" fontId="5" fillId="6" borderId="99" xfId="1" applyNumberFormat="1" applyFont="1" applyFill="1" applyBorder="1" applyAlignment="1">
      <alignment horizontal="center" vertical="center" shrinkToFit="1"/>
    </xf>
    <xf numFmtId="179" fontId="5" fillId="6" borderId="94" xfId="1" applyNumberFormat="1" applyFont="1" applyFill="1" applyBorder="1" applyAlignment="1">
      <alignment horizontal="center" vertical="center" shrinkToFit="1"/>
    </xf>
    <xf numFmtId="179" fontId="5" fillId="2" borderId="99" xfId="1" applyNumberFormat="1" applyFont="1" applyFill="1" applyBorder="1" applyAlignment="1">
      <alignment horizontal="center" vertical="center" shrinkToFit="1"/>
    </xf>
    <xf numFmtId="179" fontId="5" fillId="7" borderId="1" xfId="0" applyNumberFormat="1" applyFont="1" applyFill="1" applyBorder="1" applyAlignment="1">
      <alignment vertical="center"/>
    </xf>
    <xf numFmtId="38" fontId="5" fillId="0" borderId="56" xfId="1" applyFont="1" applyFill="1" applyBorder="1" applyAlignment="1">
      <alignment vertical="center" shrinkToFit="1"/>
    </xf>
    <xf numFmtId="38" fontId="5" fillId="0" borderId="38" xfId="1" applyFont="1" applyFill="1" applyBorder="1" applyAlignment="1">
      <alignment horizontal="center" vertical="center" shrinkToFit="1"/>
    </xf>
    <xf numFmtId="38" fontId="5" fillId="0" borderId="39" xfId="1" applyFont="1" applyFill="1" applyBorder="1" applyAlignment="1">
      <alignment horizontal="center" vertical="center" shrinkToFit="1"/>
    </xf>
    <xf numFmtId="38" fontId="5" fillId="6" borderId="38" xfId="1" applyFont="1" applyFill="1" applyBorder="1" applyAlignment="1">
      <alignment horizontal="center" vertical="center" shrinkToFit="1"/>
    </xf>
    <xf numFmtId="38" fontId="5" fillId="6" borderId="39" xfId="1" applyFont="1" applyFill="1" applyBorder="1" applyAlignment="1">
      <alignment horizontal="center" vertical="center" shrinkToFit="1"/>
    </xf>
    <xf numFmtId="38" fontId="5" fillId="2" borderId="38" xfId="1" applyFont="1" applyFill="1" applyBorder="1" applyAlignment="1">
      <alignment horizontal="center" vertical="center" shrinkToFit="1"/>
    </xf>
    <xf numFmtId="38" fontId="5" fillId="2" borderId="39" xfId="1" applyFont="1" applyFill="1" applyBorder="1" applyAlignment="1">
      <alignment horizontal="center" vertical="center" shrinkToFit="1"/>
    </xf>
    <xf numFmtId="179" fontId="0" fillId="6" borderId="79" xfId="0" applyNumberFormat="1" applyFill="1" applyBorder="1" applyAlignment="1">
      <alignment horizontal="center"/>
    </xf>
    <xf numFmtId="180" fontId="17" fillId="7" borderId="0" xfId="0" applyNumberFormat="1" applyFont="1" applyFill="1" applyAlignment="1">
      <alignment vertical="center"/>
    </xf>
    <xf numFmtId="180" fontId="0" fillId="0" borderId="0" xfId="0" applyNumberFormat="1" applyAlignment="1">
      <alignment horizontal="center" vertical="center"/>
    </xf>
    <xf numFmtId="180" fontId="0" fillId="7" borderId="0" xfId="0" applyNumberFormat="1" applyFill="1" applyAlignment="1">
      <alignment horizontal="center" vertical="center"/>
    </xf>
    <xf numFmtId="180" fontId="5" fillId="7" borderId="0" xfId="1" applyNumberFormat="1" applyFont="1" applyFill="1" applyBorder="1" applyAlignment="1">
      <alignment horizontal="center" vertical="center" shrinkToFit="1"/>
    </xf>
    <xf numFmtId="180" fontId="0" fillId="0" borderId="0" xfId="0" applyNumberFormat="1" applyFill="1" applyAlignment="1">
      <alignment horizontal="center" vertical="center"/>
    </xf>
    <xf numFmtId="179" fontId="17" fillId="7" borderId="0" xfId="0" applyNumberFormat="1" applyFont="1" applyFill="1" applyAlignment="1">
      <alignment vertical="center"/>
    </xf>
    <xf numFmtId="179" fontId="5" fillId="3" borderId="21" xfId="0" applyNumberFormat="1" applyFont="1" applyFill="1" applyBorder="1" applyAlignment="1">
      <alignment horizontal="center" vertical="center" shrinkToFit="1"/>
    </xf>
    <xf numFmtId="179" fontId="5" fillId="3" borderId="6" xfId="0" applyNumberFormat="1" applyFont="1" applyFill="1" applyBorder="1" applyAlignment="1">
      <alignment horizontal="center" vertical="center" shrinkToFit="1"/>
    </xf>
    <xf numFmtId="179" fontId="5" fillId="3" borderId="53" xfId="0" applyNumberFormat="1" applyFont="1" applyFill="1" applyBorder="1" applyAlignment="1">
      <alignment horizontal="center" vertical="center" shrinkToFit="1"/>
    </xf>
    <xf numFmtId="179" fontId="0" fillId="0" borderId="31" xfId="0" applyNumberFormat="1" applyBorder="1" applyAlignment="1">
      <alignment horizontal="center" vertical="center"/>
    </xf>
    <xf numFmtId="179" fontId="5" fillId="7" borderId="0" xfId="1" applyNumberFormat="1" applyFont="1" applyFill="1" applyBorder="1" applyAlignment="1">
      <alignment horizontal="center" vertical="center" shrinkToFit="1"/>
    </xf>
    <xf numFmtId="179" fontId="5" fillId="0" borderId="0" xfId="0" applyNumberFormat="1" applyFont="1" applyFill="1" applyBorder="1" applyAlignment="1">
      <alignment horizontal="center" vertical="center" shrinkToFit="1"/>
    </xf>
    <xf numFmtId="179" fontId="5" fillId="7" borderId="0" xfId="0" applyNumberFormat="1" applyFont="1" applyFill="1" applyBorder="1" applyAlignment="1">
      <alignment horizontal="center" vertical="center" shrinkToFit="1"/>
    </xf>
    <xf numFmtId="179" fontId="15" fillId="7" borderId="0" xfId="0" applyNumberFormat="1" applyFont="1" applyFill="1" applyAlignment="1">
      <alignment horizontal="left" vertical="center"/>
    </xf>
    <xf numFmtId="179" fontId="5" fillId="7" borderId="0" xfId="0" applyNumberFormat="1" applyFont="1" applyFill="1" applyBorder="1" applyAlignment="1">
      <alignment horizontal="center" vertical="center"/>
    </xf>
    <xf numFmtId="179" fontId="19" fillId="7" borderId="0" xfId="0" applyNumberFormat="1" applyFont="1" applyFill="1" applyBorder="1" applyAlignment="1">
      <alignment vertical="center"/>
    </xf>
    <xf numFmtId="180" fontId="5" fillId="7" borderId="0" xfId="0" applyNumberFormat="1" applyFont="1" applyFill="1" applyAlignment="1">
      <alignment horizontal="center" vertical="center"/>
    </xf>
    <xf numFmtId="179" fontId="5" fillId="7" borderId="0" xfId="0" applyNumberFormat="1" applyFont="1" applyFill="1" applyAlignment="1">
      <alignment horizontal="center" vertical="center"/>
    </xf>
    <xf numFmtId="179" fontId="5" fillId="6" borderId="33" xfId="1" applyNumberFormat="1" applyFont="1" applyFill="1" applyBorder="1" applyAlignment="1">
      <alignment vertical="center" shrinkToFit="1"/>
    </xf>
    <xf numFmtId="179" fontId="5" fillId="6" borderId="35" xfId="1" applyNumberFormat="1" applyFont="1" applyFill="1" applyBorder="1" applyAlignment="1">
      <alignment horizontal="center" vertical="center" shrinkToFit="1"/>
    </xf>
    <xf numFmtId="179" fontId="21" fillId="0" borderId="0" xfId="0" applyNumberFormat="1" applyFont="1" applyFill="1" applyBorder="1" applyAlignment="1">
      <alignment vertical="center" shrinkToFit="1"/>
    </xf>
    <xf numFmtId="179" fontId="5" fillId="0" borderId="0" xfId="1" applyNumberFormat="1" applyFont="1" applyFill="1" applyBorder="1" applyAlignment="1">
      <alignment horizontal="center" vertical="center" shrinkToFit="1"/>
    </xf>
    <xf numFmtId="179" fontId="5" fillId="2" borderId="5" xfId="1" applyNumberFormat="1" applyFont="1" applyFill="1" applyBorder="1" applyAlignment="1">
      <alignment vertical="center" shrinkToFit="1"/>
    </xf>
    <xf numFmtId="179" fontId="5" fillId="2" borderId="30" xfId="1" applyNumberFormat="1" applyFont="1" applyFill="1" applyBorder="1" applyAlignment="1">
      <alignment horizontal="center" vertical="center" shrinkToFit="1"/>
    </xf>
    <xf numFmtId="179" fontId="21" fillId="0" borderId="0" xfId="1" applyNumberFormat="1" applyFont="1" applyFill="1" applyBorder="1" applyAlignment="1">
      <alignment vertical="center" shrinkToFit="1"/>
    </xf>
    <xf numFmtId="180" fontId="5" fillId="4" borderId="21" xfId="0" applyNumberFormat="1" applyFont="1" applyFill="1" applyBorder="1" applyAlignment="1">
      <alignment horizontal="center" vertical="center" shrinkToFit="1"/>
    </xf>
    <xf numFmtId="179" fontId="5" fillId="2" borderId="33" xfId="1" applyNumberFormat="1" applyFont="1" applyFill="1" applyBorder="1" applyAlignment="1">
      <alignment vertical="center" shrinkToFit="1"/>
    </xf>
    <xf numFmtId="179" fontId="5" fillId="2" borderId="35" xfId="1" applyNumberFormat="1" applyFont="1" applyFill="1" applyBorder="1" applyAlignment="1">
      <alignment horizontal="center" vertical="center" shrinkToFit="1"/>
    </xf>
    <xf numFmtId="179" fontId="5" fillId="4" borderId="21" xfId="0" applyNumberFormat="1" applyFont="1" applyFill="1" applyBorder="1" applyAlignment="1">
      <alignment horizontal="center" vertical="center" shrinkToFit="1"/>
    </xf>
    <xf numFmtId="179" fontId="5" fillId="6" borderId="86" xfId="1" applyNumberFormat="1" applyFont="1" applyFill="1" applyBorder="1" applyAlignment="1">
      <alignment horizontal="center" vertical="center" shrinkToFit="1"/>
    </xf>
    <xf numFmtId="179" fontId="5" fillId="6" borderId="88" xfId="1" applyNumberFormat="1" applyFont="1" applyFill="1" applyBorder="1" applyAlignment="1">
      <alignment horizontal="center" vertical="center" shrinkToFit="1"/>
    </xf>
    <xf numFmtId="179" fontId="5" fillId="3" borderId="8" xfId="0" applyNumberFormat="1" applyFont="1" applyFill="1" applyBorder="1" applyAlignment="1">
      <alignment horizontal="center" vertical="center" shrinkToFit="1"/>
    </xf>
    <xf numFmtId="179" fontId="5" fillId="3" borderId="9" xfId="0" applyNumberFormat="1" applyFont="1" applyFill="1" applyBorder="1" applyAlignment="1">
      <alignment horizontal="center" vertical="center" shrinkToFit="1"/>
    </xf>
    <xf numFmtId="179" fontId="5" fillId="2" borderId="80" xfId="1" applyNumberFormat="1" applyFont="1" applyFill="1" applyBorder="1" applyAlignment="1">
      <alignment horizontal="center" vertical="center" shrinkToFit="1"/>
    </xf>
    <xf numFmtId="179" fontId="5" fillId="2" borderId="88" xfId="1" applyNumberFormat="1" applyFont="1" applyFill="1" applyBorder="1" applyAlignment="1">
      <alignment horizontal="center" vertical="center" shrinkToFit="1"/>
    </xf>
    <xf numFmtId="180" fontId="5" fillId="6" borderId="38" xfId="1" applyNumberFormat="1" applyFont="1" applyFill="1" applyBorder="1" applyAlignment="1">
      <alignment horizontal="center" vertical="center" shrinkToFit="1"/>
    </xf>
    <xf numFmtId="180" fontId="5" fillId="6" borderId="43" xfId="1" applyNumberFormat="1" applyFont="1" applyFill="1" applyBorder="1" applyAlignment="1">
      <alignment vertical="center" shrinkToFit="1"/>
    </xf>
    <xf numFmtId="180" fontId="5" fillId="2" borderId="38" xfId="1" applyNumberFormat="1" applyFont="1" applyFill="1" applyBorder="1" applyAlignment="1">
      <alignment horizontal="center" vertical="center" shrinkToFit="1"/>
    </xf>
    <xf numFmtId="180" fontId="5" fillId="0" borderId="43" xfId="1" applyNumberFormat="1" applyFont="1" applyFill="1" applyBorder="1" applyAlignment="1">
      <alignment horizontal="center" vertical="center" shrinkToFit="1"/>
    </xf>
    <xf numFmtId="180" fontId="5" fillId="0" borderId="38" xfId="1" applyNumberFormat="1" applyFont="1" applyFill="1" applyBorder="1" applyAlignment="1">
      <alignment horizontal="center" vertical="center" shrinkToFit="1"/>
    </xf>
    <xf numFmtId="180" fontId="5" fillId="6" borderId="39" xfId="1" applyNumberFormat="1" applyFont="1" applyFill="1" applyBorder="1" applyAlignment="1">
      <alignment horizontal="center" vertical="center" shrinkToFit="1"/>
    </xf>
    <xf numFmtId="180" fontId="5" fillId="6" borderId="44" xfId="1" applyNumberFormat="1" applyFont="1" applyFill="1" applyBorder="1" applyAlignment="1">
      <alignment vertical="center" shrinkToFit="1"/>
    </xf>
    <xf numFmtId="180" fontId="5" fillId="2" borderId="39" xfId="1" applyNumberFormat="1" applyFont="1" applyFill="1" applyBorder="1" applyAlignment="1">
      <alignment horizontal="center" vertical="center" shrinkToFit="1"/>
    </xf>
    <xf numFmtId="180" fontId="5" fillId="2" borderId="27" xfId="1" applyNumberFormat="1" applyFont="1" applyFill="1" applyBorder="1" applyAlignment="1">
      <alignment horizontal="center" vertical="center" shrinkToFit="1"/>
    </xf>
    <xf numFmtId="180" fontId="5" fillId="0" borderId="44" xfId="1" applyNumberFormat="1" applyFont="1" applyFill="1" applyBorder="1" applyAlignment="1">
      <alignment horizontal="center" vertical="center" shrinkToFit="1"/>
    </xf>
    <xf numFmtId="180" fontId="5" fillId="0" borderId="39" xfId="1" applyNumberFormat="1" applyFont="1" applyFill="1" applyBorder="1" applyAlignment="1">
      <alignment horizontal="center" vertical="center" shrinkToFit="1"/>
    </xf>
    <xf numFmtId="180" fontId="5" fillId="4" borderId="22" xfId="1" applyNumberFormat="1" applyFont="1" applyFill="1" applyBorder="1" applyAlignment="1">
      <alignment horizontal="center" vertical="center" shrinkToFit="1"/>
    </xf>
    <xf numFmtId="180" fontId="5" fillId="4" borderId="8" xfId="0" applyNumberFormat="1" applyFont="1" applyFill="1" applyBorder="1" applyAlignment="1">
      <alignment vertical="center" shrinkToFit="1"/>
    </xf>
    <xf numFmtId="180" fontId="5" fillId="4" borderId="6" xfId="0" applyNumberFormat="1" applyFont="1" applyFill="1" applyBorder="1" applyAlignment="1">
      <alignment vertical="center" shrinkToFit="1"/>
    </xf>
    <xf numFmtId="180" fontId="5" fillId="4" borderId="6" xfId="1" applyNumberFormat="1" applyFont="1" applyFill="1" applyBorder="1" applyAlignment="1">
      <alignment horizontal="center" vertical="center" shrinkToFit="1"/>
    </xf>
    <xf numFmtId="180" fontId="5" fillId="4" borderId="6" xfId="0" applyNumberFormat="1" applyFont="1" applyFill="1" applyBorder="1" applyAlignment="1">
      <alignment horizontal="center" vertical="center" shrinkToFit="1"/>
    </xf>
    <xf numFmtId="179" fontId="5" fillId="6" borderId="33" xfId="1" applyNumberFormat="1" applyFont="1" applyFill="1" applyBorder="1" applyAlignment="1">
      <alignment horizontal="center" vertical="center" shrinkToFit="1"/>
    </xf>
    <xf numFmtId="179" fontId="5" fillId="3" borderId="45" xfId="0" applyNumberFormat="1" applyFont="1" applyFill="1" applyBorder="1" applyAlignment="1">
      <alignment horizontal="center" vertical="center" shrinkToFit="1"/>
    </xf>
    <xf numFmtId="179" fontId="5" fillId="3" borderId="13" xfId="0" applyNumberFormat="1" applyFont="1" applyFill="1" applyBorder="1" applyAlignment="1">
      <alignment horizontal="center" vertical="center" shrinkToFit="1"/>
    </xf>
    <xf numFmtId="179" fontId="5" fillId="2" borderId="14" xfId="1" applyNumberFormat="1" applyFont="1" applyFill="1" applyBorder="1" applyAlignment="1">
      <alignment horizontal="center" vertical="center" shrinkToFit="1"/>
    </xf>
    <xf numFmtId="179" fontId="5" fillId="2" borderId="26" xfId="1" applyNumberFormat="1" applyFont="1" applyFill="1" applyBorder="1" applyAlignment="1">
      <alignment horizontal="center" vertical="center" shrinkToFit="1"/>
    </xf>
    <xf numFmtId="179" fontId="5" fillId="4" borderId="1" xfId="0" applyNumberFormat="1" applyFont="1" applyFill="1" applyBorder="1" applyAlignment="1">
      <alignment horizontal="center" vertical="center" shrinkToFit="1"/>
    </xf>
    <xf numFmtId="0" fontId="5" fillId="0" borderId="21" xfId="0" applyFont="1" applyFill="1" applyBorder="1" applyAlignment="1">
      <alignment horizontal="center" vertical="center" shrinkToFit="1"/>
    </xf>
    <xf numFmtId="179" fontId="5" fillId="3" borderId="23" xfId="0" applyNumberFormat="1" applyFont="1" applyFill="1" applyBorder="1" applyAlignment="1">
      <alignment horizontal="center" vertical="center" shrinkToFit="1"/>
    </xf>
    <xf numFmtId="179" fontId="5" fillId="3" borderId="18" xfId="0" applyNumberFormat="1" applyFont="1" applyFill="1" applyBorder="1" applyAlignment="1">
      <alignment horizontal="center" vertical="center" shrinkToFit="1"/>
    </xf>
    <xf numFmtId="179" fontId="5" fillId="4" borderId="23" xfId="0" applyNumberFormat="1" applyFont="1" applyFill="1" applyBorder="1" applyAlignment="1">
      <alignment horizontal="center" vertical="center" shrinkToFit="1"/>
    </xf>
    <xf numFmtId="179" fontId="5" fillId="4" borderId="45" xfId="0" applyNumberFormat="1" applyFont="1" applyFill="1" applyBorder="1" applyAlignment="1">
      <alignment horizontal="center" vertical="center" shrinkToFit="1"/>
    </xf>
    <xf numFmtId="179" fontId="5" fillId="4" borderId="98" xfId="0" applyNumberFormat="1" applyFont="1" applyFill="1" applyBorder="1" applyAlignment="1">
      <alignment horizontal="center" vertical="center" shrinkToFit="1"/>
    </xf>
    <xf numFmtId="180" fontId="5" fillId="4" borderId="23" xfId="0" applyNumberFormat="1" applyFont="1" applyFill="1" applyBorder="1" applyAlignment="1">
      <alignment vertical="center" shrinkToFit="1"/>
    </xf>
    <xf numFmtId="179" fontId="5" fillId="4" borderId="3" xfId="0" applyNumberFormat="1" applyFont="1" applyFill="1" applyBorder="1" applyAlignment="1">
      <alignment horizontal="center" vertical="center" shrinkToFit="1"/>
    </xf>
    <xf numFmtId="180" fontId="5" fillId="4" borderId="21" xfId="0" applyNumberFormat="1" applyFont="1" applyFill="1" applyBorder="1" applyAlignment="1">
      <alignment vertical="center" shrinkToFit="1"/>
    </xf>
    <xf numFmtId="180" fontId="5" fillId="4" borderId="21" xfId="1" applyNumberFormat="1" applyFont="1" applyFill="1" applyBorder="1" applyAlignment="1">
      <alignment horizontal="center" vertical="center" shrinkToFit="1"/>
    </xf>
    <xf numFmtId="181" fontId="5" fillId="3" borderId="1" xfId="0" applyNumberFormat="1" applyFont="1" applyFill="1" applyBorder="1" applyAlignment="1">
      <alignment horizontal="center" vertical="center" shrinkToFit="1"/>
    </xf>
    <xf numFmtId="181" fontId="17" fillId="7" borderId="0" xfId="0" applyNumberFormat="1" applyFont="1" applyFill="1" applyAlignment="1">
      <alignment vertical="center"/>
    </xf>
    <xf numFmtId="181" fontId="5" fillId="7" borderId="0" xfId="0" applyNumberFormat="1" applyFont="1" applyFill="1" applyAlignment="1">
      <alignment horizontal="center" vertical="center"/>
    </xf>
    <xf numFmtId="181" fontId="5" fillId="6" borderId="87" xfId="1" applyNumberFormat="1" applyFont="1" applyFill="1" applyBorder="1" applyAlignment="1">
      <alignment horizontal="center" vertical="center" shrinkToFit="1"/>
    </xf>
    <xf numFmtId="181" fontId="5" fillId="3" borderId="3" xfId="0" applyNumberFormat="1" applyFont="1" applyFill="1" applyBorder="1" applyAlignment="1">
      <alignment horizontal="center" vertical="center" shrinkToFit="1"/>
    </xf>
    <xf numFmtId="181" fontId="0" fillId="7" borderId="0" xfId="0" applyNumberFormat="1" applyFill="1" applyAlignment="1">
      <alignment horizontal="center" vertical="center"/>
    </xf>
    <xf numFmtId="181" fontId="0" fillId="0" borderId="0" xfId="0" applyNumberFormat="1" applyFill="1" applyAlignment="1">
      <alignment horizontal="center" vertical="center"/>
    </xf>
    <xf numFmtId="181" fontId="0" fillId="0" borderId="0" xfId="0" applyNumberFormat="1" applyAlignment="1">
      <alignment horizontal="center" vertical="center"/>
    </xf>
    <xf numFmtId="181" fontId="5" fillId="2" borderId="82" xfId="1" applyNumberFormat="1" applyFont="1" applyFill="1" applyBorder="1" applyAlignment="1">
      <alignment horizontal="center" vertical="center" shrinkToFit="1"/>
    </xf>
    <xf numFmtId="181" fontId="5" fillId="3" borderId="37" xfId="0" applyNumberFormat="1" applyFont="1" applyFill="1" applyBorder="1" applyAlignment="1">
      <alignment horizontal="center" vertical="center" shrinkToFit="1"/>
    </xf>
    <xf numFmtId="181" fontId="5" fillId="3" borderId="84" xfId="0" applyNumberFormat="1" applyFont="1" applyFill="1" applyBorder="1" applyAlignment="1">
      <alignment horizontal="center" vertical="center" shrinkToFit="1"/>
    </xf>
    <xf numFmtId="179" fontId="0" fillId="0" borderId="0" xfId="0" applyNumberFormat="1" applyBorder="1" applyAlignment="1">
      <alignment horizontal="center" vertical="center"/>
    </xf>
    <xf numFmtId="0" fontId="5" fillId="3" borderId="21" xfId="0" applyFont="1" applyFill="1" applyBorder="1" applyAlignment="1" applyProtection="1">
      <alignment horizontal="center" vertical="center" shrinkToFit="1"/>
      <protection locked="0"/>
    </xf>
    <xf numFmtId="0" fontId="5" fillId="3" borderId="22" xfId="0" applyFont="1" applyFill="1" applyBorder="1" applyAlignment="1" applyProtection="1">
      <alignment horizontal="center" vertical="center" shrinkToFit="1"/>
      <protection locked="0"/>
    </xf>
    <xf numFmtId="179" fontId="5" fillId="3" borderId="22" xfId="0" applyNumberFormat="1" applyFont="1" applyFill="1" applyBorder="1" applyAlignment="1" applyProtection="1">
      <alignment horizontal="center" vertical="center" shrinkToFit="1"/>
      <protection locked="0"/>
    </xf>
    <xf numFmtId="0" fontId="5" fillId="3" borderId="6" xfId="0" applyFont="1" applyFill="1" applyBorder="1" applyAlignment="1" applyProtection="1">
      <alignment horizontal="center" vertical="center" shrinkToFit="1"/>
      <protection locked="0"/>
    </xf>
    <xf numFmtId="0" fontId="5" fillId="3" borderId="19" xfId="0" applyFont="1" applyFill="1" applyBorder="1" applyAlignment="1" applyProtection="1">
      <alignment horizontal="center" vertical="center" shrinkToFit="1"/>
      <protection locked="0"/>
    </xf>
    <xf numFmtId="179" fontId="5" fillId="3" borderId="19" xfId="0" applyNumberFormat="1" applyFont="1" applyFill="1" applyBorder="1" applyAlignment="1" applyProtection="1">
      <alignment horizontal="center" vertical="center" shrinkToFit="1"/>
      <protection locked="0"/>
    </xf>
    <xf numFmtId="0" fontId="5" fillId="3" borderId="7" xfId="0" applyFont="1" applyFill="1" applyBorder="1" applyAlignment="1" applyProtection="1">
      <alignment horizontal="center" vertical="center" shrinkToFit="1"/>
      <protection locked="0"/>
    </xf>
    <xf numFmtId="0" fontId="5" fillId="3" borderId="20" xfId="0" applyFont="1" applyFill="1" applyBorder="1" applyAlignment="1" applyProtection="1">
      <alignment horizontal="center" vertical="center" shrinkToFit="1"/>
      <protection locked="0"/>
    </xf>
    <xf numFmtId="179" fontId="5" fillId="3" borderId="6" xfId="0" applyNumberFormat="1" applyFont="1" applyFill="1" applyBorder="1" applyAlignment="1" applyProtection="1">
      <alignment horizontal="center" vertical="center" shrinkToFit="1"/>
      <protection locked="0"/>
    </xf>
    <xf numFmtId="177" fontId="5" fillId="3" borderId="45" xfId="0" applyNumberFormat="1" applyFont="1" applyFill="1" applyBorder="1" applyAlignment="1" applyProtection="1">
      <alignment horizontal="center" vertical="center" shrinkToFit="1"/>
      <protection locked="0"/>
    </xf>
    <xf numFmtId="177" fontId="5" fillId="3" borderId="51" xfId="0" applyNumberFormat="1" applyFont="1" applyFill="1" applyBorder="1" applyAlignment="1" applyProtection="1">
      <alignment horizontal="center" vertical="center" shrinkToFit="1"/>
      <protection locked="0"/>
    </xf>
    <xf numFmtId="179" fontId="0" fillId="3" borderId="72" xfId="0" applyNumberFormat="1" applyFill="1" applyBorder="1" applyAlignment="1" applyProtection="1">
      <alignment horizontal="center"/>
      <protection locked="0"/>
    </xf>
    <xf numFmtId="179" fontId="0" fillId="3" borderId="73" xfId="0" applyNumberFormat="1" applyFill="1" applyBorder="1" applyAlignment="1" applyProtection="1">
      <alignment horizontal="center"/>
      <protection locked="0"/>
    </xf>
    <xf numFmtId="179" fontId="0" fillId="3" borderId="75" xfId="0" applyNumberFormat="1" applyFill="1" applyBorder="1" applyAlignment="1" applyProtection="1">
      <alignment horizontal="center"/>
      <protection locked="0"/>
    </xf>
    <xf numFmtId="179" fontId="0" fillId="3" borderId="76" xfId="0" applyNumberFormat="1" applyFill="1" applyBorder="1" applyAlignment="1" applyProtection="1">
      <alignment horizontal="center"/>
      <protection locked="0"/>
    </xf>
    <xf numFmtId="179" fontId="5" fillId="4" borderId="6" xfId="1" applyNumberFormat="1" applyFont="1" applyFill="1" applyBorder="1" applyAlignment="1" applyProtection="1">
      <alignment horizontal="center" vertical="center" shrinkToFit="1"/>
    </xf>
    <xf numFmtId="179" fontId="5" fillId="4" borderId="7" xfId="1" applyNumberFormat="1" applyFont="1" applyFill="1" applyBorder="1" applyAlignment="1" applyProtection="1">
      <alignment horizontal="center" vertical="center" shrinkToFit="1"/>
    </xf>
    <xf numFmtId="0" fontId="0" fillId="0" borderId="72" xfId="0" applyBorder="1" applyAlignment="1">
      <alignment horizontal="center"/>
    </xf>
    <xf numFmtId="0" fontId="0" fillId="0" borderId="101" xfId="0" applyBorder="1" applyAlignment="1">
      <alignment horizontal="center"/>
    </xf>
    <xf numFmtId="177" fontId="0" fillId="0" borderId="0" xfId="0" applyNumberFormat="1" applyAlignment="1">
      <alignment horizontal="center" vertical="center"/>
    </xf>
    <xf numFmtId="0" fontId="0" fillId="0" borderId="102" xfId="0" applyBorder="1" applyAlignment="1">
      <alignment horizontal="center"/>
    </xf>
    <xf numFmtId="0" fontId="0" fillId="0" borderId="77" xfId="0" applyBorder="1" applyAlignment="1">
      <alignment horizontal="center"/>
    </xf>
    <xf numFmtId="179" fontId="0" fillId="0" borderId="77" xfId="0" applyNumberFormat="1" applyBorder="1" applyAlignment="1">
      <alignment horizontal="center"/>
    </xf>
    <xf numFmtId="0" fontId="0" fillId="0" borderId="78" xfId="0" applyBorder="1" applyAlignment="1">
      <alignment horizontal="center"/>
    </xf>
    <xf numFmtId="0" fontId="0" fillId="0" borderId="79" xfId="0" applyBorder="1" applyAlignment="1">
      <alignment horizontal="center"/>
    </xf>
    <xf numFmtId="0" fontId="0" fillId="0" borderId="103" xfId="0" applyBorder="1" applyAlignment="1">
      <alignment horizontal="center"/>
    </xf>
    <xf numFmtId="179" fontId="0" fillId="0" borderId="79" xfId="0" applyNumberFormat="1" applyBorder="1" applyAlignment="1">
      <alignment horizontal="center"/>
    </xf>
    <xf numFmtId="38" fontId="0" fillId="0" borderId="1" xfId="0" applyNumberFormat="1" applyBorder="1" applyAlignment="1">
      <alignment horizontal="center"/>
    </xf>
    <xf numFmtId="177" fontId="5" fillId="3" borderId="6" xfId="0" applyNumberFormat="1" applyFont="1" applyFill="1" applyBorder="1" applyAlignment="1" applyProtection="1">
      <alignment horizontal="center" vertical="center" shrinkToFit="1"/>
      <protection locked="0"/>
    </xf>
    <xf numFmtId="38" fontId="0" fillId="0" borderId="104" xfId="0" applyNumberFormat="1" applyBorder="1" applyAlignment="1">
      <alignment horizontal="center"/>
    </xf>
    <xf numFmtId="38" fontId="0" fillId="0" borderId="71" xfId="0" applyNumberFormat="1" applyBorder="1" applyAlignment="1">
      <alignment horizontal="center"/>
    </xf>
    <xf numFmtId="182" fontId="5" fillId="4" borderId="6" xfId="1" applyNumberFormat="1" applyFont="1" applyFill="1" applyBorder="1" applyAlignment="1">
      <alignment horizontal="center" vertical="center" shrinkToFit="1"/>
    </xf>
    <xf numFmtId="179" fontId="0" fillId="6" borderId="106" xfId="0" applyNumberFormat="1" applyFill="1" applyBorder="1" applyAlignment="1">
      <alignment horizontal="center"/>
    </xf>
    <xf numFmtId="179" fontId="0" fillId="6" borderId="107" xfId="0" applyNumberFormat="1" applyFill="1" applyBorder="1" applyAlignment="1">
      <alignment horizontal="center"/>
    </xf>
    <xf numFmtId="179" fontId="0" fillId="0" borderId="104" xfId="0" applyNumberFormat="1" applyBorder="1" applyAlignment="1">
      <alignment horizontal="center"/>
    </xf>
    <xf numFmtId="179" fontId="0" fillId="0" borderId="110" xfId="0" applyNumberFormat="1" applyBorder="1" applyAlignment="1">
      <alignment horizontal="center"/>
    </xf>
    <xf numFmtId="179" fontId="0" fillId="0" borderId="105" xfId="0" applyNumberFormat="1" applyBorder="1" applyAlignment="1">
      <alignment horizontal="center"/>
    </xf>
    <xf numFmtId="179" fontId="0" fillId="0" borderId="70" xfId="0" applyNumberFormat="1" applyBorder="1" applyAlignment="1">
      <alignment horizontal="center"/>
    </xf>
    <xf numFmtId="179" fontId="0" fillId="0" borderId="108" xfId="0" applyNumberFormat="1" applyBorder="1" applyAlignment="1">
      <alignment horizontal="center"/>
    </xf>
    <xf numFmtId="179" fontId="0" fillId="0" borderId="109" xfId="0" applyNumberFormat="1" applyBorder="1" applyAlignment="1">
      <alignment horizontal="center"/>
    </xf>
    <xf numFmtId="179" fontId="0" fillId="0" borderId="71" xfId="0" applyNumberFormat="1" applyBorder="1" applyAlignment="1">
      <alignment horizontal="center"/>
    </xf>
    <xf numFmtId="179" fontId="0" fillId="2" borderId="69" xfId="0" applyNumberFormat="1" applyFill="1" applyBorder="1" applyAlignment="1">
      <alignment horizontal="center"/>
    </xf>
    <xf numFmtId="179" fontId="0" fillId="2" borderId="106" xfId="0" applyNumberFormat="1" applyFill="1" applyBorder="1" applyAlignment="1">
      <alignment horizontal="center"/>
    </xf>
    <xf numFmtId="179" fontId="0" fillId="2" borderId="107" xfId="0" applyNumberFormat="1" applyFill="1" applyBorder="1" applyAlignment="1">
      <alignment horizontal="center"/>
    </xf>
    <xf numFmtId="177" fontId="5" fillId="3" borderId="6" xfId="1" applyNumberFormat="1" applyFont="1" applyFill="1" applyBorder="1" applyAlignment="1" applyProtection="1">
      <alignment horizontal="center" vertical="center" shrinkToFit="1"/>
      <protection locked="0"/>
    </xf>
    <xf numFmtId="182" fontId="5" fillId="3" borderId="6" xfId="1" applyNumberFormat="1" applyFont="1" applyFill="1" applyBorder="1" applyAlignment="1" applyProtection="1">
      <alignment horizontal="center" vertical="center" shrinkToFit="1"/>
      <protection locked="0"/>
    </xf>
    <xf numFmtId="179" fontId="0" fillId="0" borderId="76" xfId="0" applyNumberFormat="1" applyBorder="1" applyAlignment="1">
      <alignment horizontal="center"/>
    </xf>
    <xf numFmtId="179" fontId="0" fillId="0" borderId="73" xfId="0" applyNumberFormat="1" applyBorder="1" applyAlignment="1">
      <alignment horizontal="center"/>
    </xf>
    <xf numFmtId="179" fontId="0" fillId="0" borderId="74" xfId="0" applyNumberFormat="1" applyBorder="1" applyAlignment="1">
      <alignment horizontal="center"/>
    </xf>
    <xf numFmtId="179" fontId="0" fillId="0" borderId="0" xfId="0" applyNumberFormat="1" applyAlignment="1">
      <alignment horizontal="center"/>
    </xf>
    <xf numFmtId="179" fontId="0" fillId="0" borderId="1" xfId="0" applyNumberFormat="1" applyBorder="1" applyAlignment="1">
      <alignment horizontal="center"/>
    </xf>
    <xf numFmtId="179" fontId="0" fillId="2" borderId="72" xfId="0" applyNumberFormat="1" applyFill="1" applyBorder="1" applyAlignment="1">
      <alignment horizontal="center"/>
    </xf>
    <xf numFmtId="179" fontId="0" fillId="2" borderId="73" xfId="0" applyNumberFormat="1" applyFill="1" applyBorder="1" applyAlignment="1">
      <alignment horizontal="center"/>
    </xf>
    <xf numFmtId="179" fontId="0" fillId="2" borderId="74" xfId="0" applyNumberFormat="1" applyFill="1" applyBorder="1" applyAlignment="1">
      <alignment horizontal="center"/>
    </xf>
    <xf numFmtId="38" fontId="5" fillId="6" borderId="17" xfId="1" applyFont="1" applyFill="1" applyBorder="1" applyAlignment="1">
      <alignment horizontal="center" vertical="center" shrinkToFit="1"/>
    </xf>
    <xf numFmtId="38" fontId="5" fillId="6" borderId="28" xfId="1" applyFont="1" applyFill="1" applyBorder="1" applyAlignment="1">
      <alignment horizontal="center" vertical="center" shrinkToFit="1"/>
    </xf>
    <xf numFmtId="38" fontId="5" fillId="2" borderId="17" xfId="1" applyFont="1" applyFill="1" applyBorder="1" applyAlignment="1">
      <alignment horizontal="center" vertical="center" shrinkToFit="1"/>
    </xf>
    <xf numFmtId="38" fontId="5" fillId="2" borderId="28" xfId="1" applyFont="1" applyFill="1" applyBorder="1" applyAlignment="1">
      <alignment horizontal="center" vertical="center" shrinkToFit="1"/>
    </xf>
    <xf numFmtId="0" fontId="23" fillId="7" borderId="0" xfId="0" applyFont="1" applyFill="1" applyBorder="1" applyAlignment="1">
      <alignment vertical="center" shrinkToFit="1"/>
    </xf>
    <xf numFmtId="177" fontId="5" fillId="3" borderId="21" xfId="0" applyNumberFormat="1" applyFont="1" applyFill="1" applyBorder="1" applyAlignment="1" applyProtection="1">
      <alignment horizontal="center" vertical="center" shrinkToFit="1"/>
      <protection locked="0"/>
    </xf>
    <xf numFmtId="179" fontId="5" fillId="4" borderId="21" xfId="1" applyNumberFormat="1" applyFont="1" applyFill="1" applyBorder="1" applyAlignment="1" applyProtection="1">
      <alignment horizontal="center" vertical="center" shrinkToFit="1"/>
    </xf>
    <xf numFmtId="179" fontId="5" fillId="3" borderId="21" xfId="0" applyNumberFormat="1" applyFont="1" applyFill="1" applyBorder="1" applyAlignment="1" applyProtection="1">
      <alignment horizontal="center" vertical="center" shrinkToFit="1"/>
      <protection locked="0"/>
    </xf>
    <xf numFmtId="182" fontId="5" fillId="4" borderId="21" xfId="1" applyNumberFormat="1" applyFont="1" applyFill="1" applyBorder="1" applyAlignment="1">
      <alignment horizontal="center" vertical="center" shrinkToFit="1"/>
    </xf>
    <xf numFmtId="182" fontId="5" fillId="3" borderId="21" xfId="1" applyNumberFormat="1" applyFont="1" applyFill="1" applyBorder="1" applyAlignment="1" applyProtection="1">
      <alignment horizontal="center" vertical="center" shrinkToFit="1"/>
      <protection locked="0"/>
    </xf>
    <xf numFmtId="0" fontId="0" fillId="0" borderId="98" xfId="0" applyFill="1" applyBorder="1" applyAlignment="1">
      <alignment horizontal="center" vertical="center"/>
    </xf>
    <xf numFmtId="182" fontId="5" fillId="3" borderId="21" xfId="0" applyNumberFormat="1" applyFont="1" applyFill="1" applyBorder="1" applyAlignment="1" applyProtection="1">
      <alignment horizontal="center" vertical="center" shrinkToFit="1"/>
      <protection locked="0"/>
    </xf>
    <xf numFmtId="182" fontId="5" fillId="3" borderId="6" xfId="0" applyNumberFormat="1" applyFont="1" applyFill="1" applyBorder="1" applyAlignment="1" applyProtection="1">
      <alignment horizontal="center" vertical="center" shrinkToFit="1"/>
      <protection locked="0"/>
    </xf>
    <xf numFmtId="182" fontId="5" fillId="3" borderId="22" xfId="0" applyNumberFormat="1" applyFont="1" applyFill="1" applyBorder="1" applyAlignment="1" applyProtection="1">
      <alignment horizontal="center" vertical="center" shrinkToFit="1"/>
      <protection locked="0"/>
    </xf>
    <xf numFmtId="182" fontId="5" fillId="3" borderId="19" xfId="0" applyNumberFormat="1" applyFont="1" applyFill="1" applyBorder="1" applyAlignment="1" applyProtection="1">
      <alignment horizontal="center" vertical="center" shrinkToFit="1"/>
      <protection locked="0"/>
    </xf>
    <xf numFmtId="179" fontId="0" fillId="0" borderId="69" xfId="0" applyNumberFormat="1" applyFill="1" applyBorder="1" applyAlignment="1">
      <alignment horizontal="center"/>
    </xf>
    <xf numFmtId="179" fontId="0" fillId="0" borderId="106" xfId="0" applyNumberFormat="1" applyFill="1" applyBorder="1" applyAlignment="1">
      <alignment horizontal="center"/>
    </xf>
    <xf numFmtId="179" fontId="0" fillId="0" borderId="107" xfId="0" applyNumberFormat="1" applyFill="1" applyBorder="1" applyAlignment="1">
      <alignment horizontal="center"/>
    </xf>
    <xf numFmtId="179" fontId="0" fillId="0" borderId="79" xfId="0" applyNumberFormat="1" applyFill="1" applyBorder="1" applyAlignment="1">
      <alignment horizontal="center"/>
    </xf>
    <xf numFmtId="0" fontId="5" fillId="8" borderId="22" xfId="0" applyFont="1" applyFill="1" applyBorder="1" applyAlignment="1">
      <alignment horizontal="center" vertical="center" shrinkToFit="1"/>
    </xf>
    <xf numFmtId="0" fontId="5" fillId="8" borderId="21" xfId="0" applyFont="1" applyFill="1" applyBorder="1" applyAlignment="1">
      <alignment horizontal="center" vertical="center" shrinkToFit="1"/>
    </xf>
    <xf numFmtId="38" fontId="5" fillId="8" borderId="22" xfId="1" applyFont="1" applyFill="1" applyBorder="1" applyAlignment="1">
      <alignment horizontal="center" vertical="center" shrinkToFit="1"/>
    </xf>
    <xf numFmtId="38" fontId="5" fillId="8" borderId="21" xfId="1" applyFont="1" applyFill="1" applyBorder="1" applyAlignment="1">
      <alignment horizontal="center" vertical="center" shrinkToFit="1"/>
    </xf>
    <xf numFmtId="38" fontId="5" fillId="8" borderId="45" xfId="1" applyFont="1" applyFill="1" applyBorder="1" applyAlignment="1">
      <alignment horizontal="center" vertical="center" shrinkToFit="1"/>
    </xf>
    <xf numFmtId="182" fontId="5" fillId="8" borderId="22" xfId="1" applyNumberFormat="1" applyFont="1" applyFill="1" applyBorder="1" applyAlignment="1">
      <alignment horizontal="center" vertical="center" shrinkToFit="1"/>
    </xf>
    <xf numFmtId="179" fontId="5" fillId="8" borderId="22" xfId="1" applyNumberFormat="1" applyFont="1" applyFill="1" applyBorder="1" applyAlignment="1">
      <alignment horizontal="center" vertical="center" shrinkToFit="1"/>
    </xf>
    <xf numFmtId="177" fontId="5" fillId="8" borderId="21" xfId="0" applyNumberFormat="1" applyFont="1" applyFill="1" applyBorder="1" applyAlignment="1">
      <alignment horizontal="center" vertical="center" shrinkToFit="1"/>
    </xf>
    <xf numFmtId="182" fontId="5" fillId="8" borderId="21" xfId="1" applyNumberFormat="1" applyFont="1" applyFill="1" applyBorder="1" applyAlignment="1">
      <alignment horizontal="center" vertical="center" shrinkToFit="1"/>
    </xf>
    <xf numFmtId="179" fontId="5" fillId="8" borderId="21" xfId="1" applyNumberFormat="1" applyFont="1" applyFill="1" applyBorder="1" applyAlignment="1">
      <alignment horizontal="center" vertical="center" shrinkToFit="1"/>
    </xf>
    <xf numFmtId="179" fontId="5" fillId="8" borderId="6" xfId="1" applyNumberFormat="1" applyFont="1" applyFill="1" applyBorder="1" applyAlignment="1">
      <alignment horizontal="center" vertical="center" shrinkToFit="1"/>
    </xf>
    <xf numFmtId="179" fontId="5" fillId="8" borderId="19" xfId="1" applyNumberFormat="1" applyFont="1" applyFill="1" applyBorder="1" applyAlignment="1">
      <alignment horizontal="center" vertical="center" shrinkToFit="1"/>
    </xf>
    <xf numFmtId="179" fontId="5" fillId="8" borderId="21" xfId="0" applyNumberFormat="1" applyFont="1" applyFill="1" applyBorder="1" applyAlignment="1" applyProtection="1">
      <alignment horizontal="center" vertical="center" shrinkToFit="1"/>
      <protection locked="0"/>
    </xf>
    <xf numFmtId="179" fontId="5" fillId="8" borderId="21" xfId="1" applyNumberFormat="1" applyFont="1" applyFill="1" applyBorder="1" applyAlignment="1" applyProtection="1">
      <alignment horizontal="center" vertical="center" shrinkToFit="1"/>
    </xf>
    <xf numFmtId="179" fontId="5" fillId="8" borderId="21" xfId="0" applyNumberFormat="1" applyFont="1" applyFill="1" applyBorder="1" applyAlignment="1">
      <alignment horizontal="center" vertical="center" shrinkToFit="1"/>
    </xf>
    <xf numFmtId="179" fontId="5" fillId="2" borderId="38" xfId="1" applyNumberFormat="1" applyFont="1" applyFill="1" applyBorder="1" applyAlignment="1">
      <alignment horizontal="center" vertical="center" shrinkToFit="1"/>
    </xf>
    <xf numFmtId="179" fontId="5" fillId="2" borderId="39" xfId="1" applyNumberFormat="1" applyFont="1" applyFill="1" applyBorder="1" applyAlignment="1">
      <alignment horizontal="center" vertical="center" shrinkToFit="1"/>
    </xf>
    <xf numFmtId="38" fontId="5" fillId="6" borderId="38" xfId="1" applyFont="1" applyFill="1" applyBorder="1" applyAlignment="1">
      <alignment horizontal="center" vertical="center" shrinkToFit="1"/>
    </xf>
    <xf numFmtId="38" fontId="5" fillId="6" borderId="39" xfId="1" applyFont="1" applyFill="1" applyBorder="1" applyAlignment="1">
      <alignment horizontal="center" vertical="center" shrinkToFit="1"/>
    </xf>
    <xf numFmtId="0" fontId="19" fillId="7" borderId="41" xfId="0" applyFont="1" applyFill="1" applyBorder="1" applyAlignment="1">
      <alignment horizontal="center" vertical="center"/>
    </xf>
    <xf numFmtId="38" fontId="5" fillId="2" borderId="38" xfId="1" applyFont="1" applyFill="1" applyBorder="1" applyAlignment="1">
      <alignment horizontal="center" vertical="center" shrinkToFit="1"/>
    </xf>
    <xf numFmtId="38" fontId="5" fillId="2" borderId="39" xfId="1" applyFont="1" applyFill="1" applyBorder="1" applyAlignment="1">
      <alignment horizontal="center" vertical="center" shrinkToFit="1"/>
    </xf>
    <xf numFmtId="0" fontId="5" fillId="0" borderId="38" xfId="0" applyFont="1" applyFill="1" applyBorder="1" applyAlignment="1">
      <alignment horizontal="center" vertical="center" shrinkToFit="1"/>
    </xf>
    <xf numFmtId="0" fontId="5" fillId="0" borderId="39" xfId="0" applyFont="1" applyFill="1" applyBorder="1" applyAlignment="1">
      <alignment horizontal="center" vertical="center" shrinkToFit="1"/>
    </xf>
    <xf numFmtId="38" fontId="5" fillId="0" borderId="38" xfId="1" applyFont="1" applyFill="1" applyBorder="1" applyAlignment="1">
      <alignment horizontal="center" vertical="center" shrinkToFit="1"/>
    </xf>
    <xf numFmtId="38" fontId="5" fillId="0" borderId="39" xfId="1" applyFont="1" applyFill="1" applyBorder="1" applyAlignment="1">
      <alignment horizontal="center" vertical="center" shrinkToFit="1"/>
    </xf>
    <xf numFmtId="179" fontId="5" fillId="6" borderId="38" xfId="1" applyNumberFormat="1" applyFont="1" applyFill="1" applyBorder="1" applyAlignment="1">
      <alignment horizontal="center" vertical="center" shrinkToFit="1"/>
    </xf>
    <xf numFmtId="179" fontId="5" fillId="6" borderId="39" xfId="1" applyNumberFormat="1" applyFont="1" applyFill="1" applyBorder="1" applyAlignment="1">
      <alignment horizontal="center" vertical="center" shrinkToFit="1"/>
    </xf>
    <xf numFmtId="0" fontId="0" fillId="0" borderId="79" xfId="0" applyBorder="1" applyAlignment="1">
      <alignment horizontal="center" vertical="center"/>
    </xf>
    <xf numFmtId="0" fontId="0" fillId="0" borderId="77" xfId="0" applyBorder="1" applyAlignment="1">
      <alignment horizontal="center" vertical="center"/>
    </xf>
    <xf numFmtId="0" fontId="0" fillId="0" borderId="78" xfId="0" applyBorder="1" applyAlignment="1">
      <alignment horizontal="center" vertical="center"/>
    </xf>
    <xf numFmtId="0" fontId="0" fillId="0" borderId="100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179" fontId="0" fillId="0" borderId="76" xfId="0" applyNumberFormat="1" applyBorder="1" applyAlignment="1">
      <alignment horizontal="center"/>
    </xf>
    <xf numFmtId="179" fontId="0" fillId="0" borderId="73" xfId="0" applyNumberFormat="1" applyBorder="1" applyAlignment="1">
      <alignment horizontal="center"/>
    </xf>
    <xf numFmtId="179" fontId="0" fillId="0" borderId="74" xfId="0" applyNumberFormat="1" applyBorder="1" applyAlignment="1">
      <alignment horizontal="center"/>
    </xf>
    <xf numFmtId="179" fontId="0" fillId="0" borderId="37" xfId="0" applyNumberFormat="1" applyBorder="1" applyAlignment="1">
      <alignment horizontal="center"/>
    </xf>
    <xf numFmtId="179" fontId="0" fillId="0" borderId="91" xfId="0" applyNumberFormat="1" applyBorder="1" applyAlignment="1">
      <alignment horizontal="center"/>
    </xf>
    <xf numFmtId="179" fontId="0" fillId="0" borderId="2" xfId="0" applyNumberFormat="1" applyBorder="1" applyAlignment="1">
      <alignment horizontal="center"/>
    </xf>
    <xf numFmtId="179" fontId="18" fillId="6" borderId="1" xfId="0" applyNumberFormat="1" applyFont="1" applyFill="1" applyBorder="1" applyAlignment="1">
      <alignment horizontal="center" vertical="center" wrapText="1"/>
    </xf>
    <xf numFmtId="179" fontId="18" fillId="6" borderId="1" xfId="0" applyNumberFormat="1" applyFont="1" applyFill="1" applyBorder="1" applyAlignment="1">
      <alignment horizontal="center" vertical="center"/>
    </xf>
    <xf numFmtId="179" fontId="18" fillId="2" borderId="1" xfId="0" applyNumberFormat="1" applyFont="1" applyFill="1" applyBorder="1" applyAlignment="1">
      <alignment horizontal="center" vertical="center" wrapText="1"/>
    </xf>
    <xf numFmtId="179" fontId="18" fillId="2" borderId="1" xfId="0" applyNumberFormat="1" applyFont="1" applyFill="1" applyBorder="1" applyAlignment="1">
      <alignment horizontal="center" vertical="center"/>
    </xf>
    <xf numFmtId="0" fontId="0" fillId="0" borderId="72" xfId="0" applyBorder="1" applyAlignment="1">
      <alignment horizontal="center"/>
    </xf>
    <xf numFmtId="0" fontId="0" fillId="0" borderId="75" xfId="0" applyBorder="1" applyAlignment="1">
      <alignment horizontal="center"/>
    </xf>
    <xf numFmtId="0" fontId="0" fillId="0" borderId="82" xfId="0" applyBorder="1" applyAlignment="1">
      <alignment horizontal="center" vertical="center" wrapText="1"/>
    </xf>
    <xf numFmtId="0" fontId="0" fillId="0" borderId="111" xfId="0" applyBorder="1" applyAlignment="1">
      <alignment horizontal="center" vertical="center" wrapText="1"/>
    </xf>
    <xf numFmtId="0" fontId="0" fillId="0" borderId="84" xfId="0" applyBorder="1" applyAlignment="1">
      <alignment horizontal="center" vertical="center" wrapText="1"/>
    </xf>
    <xf numFmtId="0" fontId="5" fillId="7" borderId="36" xfId="0" applyFont="1" applyFill="1" applyBorder="1" applyAlignment="1">
      <alignment horizontal="center" vertical="center"/>
    </xf>
    <xf numFmtId="0" fontId="5" fillId="7" borderId="81" xfId="0" applyFont="1" applyFill="1" applyBorder="1" applyAlignment="1">
      <alignment horizontal="center" vertical="center"/>
    </xf>
    <xf numFmtId="38" fontId="24" fillId="0" borderId="58" xfId="0" applyNumberFormat="1" applyFont="1" applyFill="1" applyBorder="1" applyAlignment="1">
      <alignment horizontal="center" vertical="center"/>
    </xf>
    <xf numFmtId="38" fontId="24" fillId="0" borderId="68" xfId="0" applyNumberFormat="1" applyFont="1" applyFill="1" applyBorder="1" applyAlignment="1">
      <alignment horizontal="center" vertical="center"/>
    </xf>
    <xf numFmtId="38" fontId="21" fillId="4" borderId="66" xfId="1" applyFont="1" applyFill="1" applyBorder="1" applyAlignment="1">
      <alignment horizontal="center" vertical="center" shrinkToFit="1"/>
    </xf>
    <xf numFmtId="38" fontId="21" fillId="4" borderId="67" xfId="1" applyFont="1" applyFill="1" applyBorder="1" applyAlignment="1">
      <alignment horizontal="center" vertical="center" shrinkToFit="1"/>
    </xf>
    <xf numFmtId="38" fontId="21" fillId="4" borderId="54" xfId="1" applyFont="1" applyFill="1" applyBorder="1" applyAlignment="1">
      <alignment horizontal="center" vertical="center" shrinkToFit="1"/>
    </xf>
    <xf numFmtId="38" fontId="21" fillId="4" borderId="42" xfId="1" applyFont="1" applyFill="1" applyBorder="1" applyAlignment="1">
      <alignment horizontal="center" vertical="center" shrinkToFit="1"/>
    </xf>
    <xf numFmtId="0" fontId="22" fillId="4" borderId="64" xfId="0" applyFont="1" applyFill="1" applyBorder="1" applyAlignment="1">
      <alignment horizontal="center" vertical="center"/>
    </xf>
    <xf numFmtId="0" fontId="22" fillId="4" borderId="65" xfId="0" applyFont="1" applyFill="1" applyBorder="1" applyAlignment="1">
      <alignment horizontal="center" vertical="center"/>
    </xf>
    <xf numFmtId="176" fontId="16" fillId="0" borderId="58" xfId="0" applyNumberFormat="1" applyFont="1" applyFill="1" applyBorder="1" applyAlignment="1">
      <alignment horizontal="center" vertical="center" shrinkToFit="1"/>
    </xf>
    <xf numFmtId="176" fontId="16" fillId="0" borderId="68" xfId="0" applyNumberFormat="1" applyFont="1" applyFill="1" applyBorder="1" applyAlignment="1">
      <alignment horizontal="center" vertical="center" shrinkToFit="1"/>
    </xf>
    <xf numFmtId="0" fontId="9" fillId="0" borderId="42" xfId="0" applyFont="1" applyFill="1" applyBorder="1" applyAlignment="1">
      <alignment horizontal="center" vertical="center"/>
    </xf>
    <xf numFmtId="0" fontId="9" fillId="0" borderId="41" xfId="0" applyFont="1" applyFill="1" applyBorder="1" applyAlignment="1">
      <alignment horizontal="center" vertical="center"/>
    </xf>
    <xf numFmtId="179" fontId="0" fillId="0" borderId="0" xfId="0" applyNumberFormat="1" applyAlignment="1">
      <alignment horizontal="center"/>
    </xf>
    <xf numFmtId="179" fontId="18" fillId="6" borderId="0" xfId="0" applyNumberFormat="1" applyFont="1" applyFill="1" applyBorder="1" applyAlignment="1">
      <alignment horizontal="center" vertical="center" wrapText="1"/>
    </xf>
    <xf numFmtId="179" fontId="18" fillId="6" borderId="0" xfId="0" applyNumberFormat="1" applyFont="1" applyFill="1" applyBorder="1" applyAlignment="1">
      <alignment horizontal="center" vertical="center"/>
    </xf>
    <xf numFmtId="179" fontId="18" fillId="2" borderId="0" xfId="0" applyNumberFormat="1" applyFont="1" applyFill="1" applyBorder="1" applyAlignment="1">
      <alignment horizontal="center" vertical="center" wrapText="1"/>
    </xf>
    <xf numFmtId="179" fontId="18" fillId="2" borderId="0" xfId="0" applyNumberFormat="1" applyFont="1" applyFill="1" applyBorder="1" applyAlignment="1">
      <alignment horizontal="center" vertical="center"/>
    </xf>
    <xf numFmtId="179" fontId="19" fillId="7" borderId="41" xfId="0" applyNumberFormat="1" applyFont="1" applyFill="1" applyBorder="1" applyAlignment="1">
      <alignment horizontal="center" vertical="center"/>
    </xf>
    <xf numFmtId="0" fontId="5" fillId="0" borderId="56" xfId="0" applyFont="1" applyFill="1" applyBorder="1" applyAlignment="1">
      <alignment horizontal="center" vertical="center" shrinkToFit="1"/>
    </xf>
    <xf numFmtId="38" fontId="5" fillId="0" borderId="56" xfId="1" applyFont="1" applyFill="1" applyBorder="1" applyAlignment="1">
      <alignment horizontal="center" vertical="center" shrinkToFit="1"/>
    </xf>
    <xf numFmtId="179" fontId="5" fillId="6" borderId="33" xfId="1" applyNumberFormat="1" applyFont="1" applyFill="1" applyBorder="1" applyAlignment="1">
      <alignment horizontal="left" vertical="center" shrinkToFit="1"/>
    </xf>
    <xf numFmtId="179" fontId="5" fillId="6" borderId="46" xfId="1" applyNumberFormat="1" applyFont="1" applyFill="1" applyBorder="1" applyAlignment="1">
      <alignment horizontal="left" vertical="center" shrinkToFit="1"/>
    </xf>
    <xf numFmtId="179" fontId="5" fillId="6" borderId="34" xfId="1" applyNumberFormat="1" applyFont="1" applyFill="1" applyBorder="1" applyAlignment="1">
      <alignment horizontal="left" vertical="center" shrinkToFit="1"/>
    </xf>
    <xf numFmtId="179" fontId="5" fillId="2" borderId="33" xfId="1" applyNumberFormat="1" applyFont="1" applyFill="1" applyBorder="1" applyAlignment="1">
      <alignment horizontal="left" vertical="center" shrinkToFit="1"/>
    </xf>
    <xf numFmtId="179" fontId="5" fillId="2" borderId="46" xfId="1" applyNumberFormat="1" applyFont="1" applyFill="1" applyBorder="1" applyAlignment="1">
      <alignment horizontal="left" vertical="center" shrinkToFit="1"/>
    </xf>
    <xf numFmtId="179" fontId="5" fillId="2" borderId="34" xfId="1" applyNumberFormat="1" applyFont="1" applyFill="1" applyBorder="1" applyAlignment="1">
      <alignment horizontal="left" vertical="center" shrinkToFit="1"/>
    </xf>
    <xf numFmtId="0" fontId="0" fillId="0" borderId="87" xfId="0" applyBorder="1" applyAlignment="1">
      <alignment horizontal="center" vertical="center" wrapText="1"/>
    </xf>
    <xf numFmtId="0" fontId="0" fillId="0" borderId="100" xfId="0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0" fillId="0" borderId="82" xfId="0" applyBorder="1" applyAlignment="1">
      <alignment horizontal="center"/>
    </xf>
    <xf numFmtId="0" fontId="0" fillId="0" borderId="83" xfId="0" applyBorder="1" applyAlignment="1">
      <alignment horizontal="center"/>
    </xf>
    <xf numFmtId="0" fontId="0" fillId="0" borderId="84" xfId="0" applyBorder="1" applyAlignment="1">
      <alignment horizontal="center"/>
    </xf>
    <xf numFmtId="0" fontId="0" fillId="0" borderId="24" xfId="0" applyBorder="1" applyAlignment="1">
      <alignment horizontal="center"/>
    </xf>
    <xf numFmtId="179" fontId="0" fillId="0" borderId="1" xfId="0" applyNumberFormat="1" applyBorder="1" applyAlignment="1">
      <alignment horizontal="center"/>
    </xf>
    <xf numFmtId="38" fontId="5" fillId="2" borderId="33" xfId="1" applyFont="1" applyFill="1" applyBorder="1" applyAlignment="1">
      <alignment horizontal="left" vertical="center" shrinkToFit="1"/>
    </xf>
    <xf numFmtId="38" fontId="5" fillId="2" borderId="46" xfId="1" applyFont="1" applyFill="1" applyBorder="1" applyAlignment="1">
      <alignment horizontal="left" vertical="center" shrinkToFit="1"/>
    </xf>
    <xf numFmtId="38" fontId="5" fillId="2" borderId="34" xfId="1" applyFont="1" applyFill="1" applyBorder="1" applyAlignment="1">
      <alignment horizontal="left" vertical="center" shrinkToFit="1"/>
    </xf>
    <xf numFmtId="38" fontId="5" fillId="6" borderId="33" xfId="1" applyFont="1" applyFill="1" applyBorder="1" applyAlignment="1">
      <alignment horizontal="left" vertical="center" shrinkToFit="1"/>
    </xf>
    <xf numFmtId="38" fontId="5" fillId="6" borderId="46" xfId="1" applyFont="1" applyFill="1" applyBorder="1" applyAlignment="1">
      <alignment horizontal="left" vertical="center" shrinkToFit="1"/>
    </xf>
    <xf numFmtId="38" fontId="5" fillId="6" borderId="34" xfId="1" applyFont="1" applyFill="1" applyBorder="1" applyAlignment="1">
      <alignment horizontal="left" vertical="center" shrinkToFit="1"/>
    </xf>
    <xf numFmtId="0" fontId="17" fillId="7" borderId="1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0" borderId="37" xfId="0" applyBorder="1" applyAlignment="1">
      <alignment horizontal="center"/>
    </xf>
    <xf numFmtId="0" fontId="0" fillId="0" borderId="2" xfId="0" applyBorder="1" applyAlignment="1">
      <alignment horizontal="center"/>
    </xf>
  </cellXfs>
  <cellStyles count="4">
    <cellStyle name="パーセント" xfId="3" builtinId="5"/>
    <cellStyle name="桁区切り" xfId="1" builtinId="6"/>
    <cellStyle name="標準" xfId="0" builtinId="0"/>
    <cellStyle name="標準 2" xfId="2" xr:uid="{57575449-66B5-4A0A-B557-C2E2F091991A}"/>
  </cellStyles>
  <dxfs count="14"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312025</xdr:colOff>
      <xdr:row>0</xdr:row>
      <xdr:rowOff>59120</xdr:rowOff>
    </xdr:from>
    <xdr:to>
      <xdr:col>11</xdr:col>
      <xdr:colOff>509669</xdr:colOff>
      <xdr:row>36</xdr:row>
      <xdr:rowOff>175638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B273FC79-7508-4B5C-864C-6DFD627E92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3025" y="59120"/>
          <a:ext cx="6122851" cy="862989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964854-EEE2-46A4-ACA5-BABB1B0AA618}">
  <sheetPr codeName="Sheet1">
    <tabColor theme="7" tint="0.79998168889431442"/>
  </sheetPr>
  <dimension ref="A1:AJ55"/>
  <sheetViews>
    <sheetView showZeros="0" tabSelected="1" view="pageBreakPreview" zoomScale="55" zoomScaleNormal="70" zoomScaleSheetLayoutView="55" workbookViewId="0">
      <selection activeCell="H5" sqref="H5"/>
    </sheetView>
  </sheetViews>
  <sheetFormatPr defaultRowHeight="18.75"/>
  <cols>
    <col min="1" max="1" width="4.75" style="2" customWidth="1"/>
    <col min="2" max="2" width="13.375" style="2" customWidth="1"/>
    <col min="3" max="3" width="18.375" style="2" customWidth="1"/>
    <col min="4" max="4" width="6.25" style="2" bestFit="1" customWidth="1"/>
    <col min="5" max="5" width="13" style="2" customWidth="1"/>
    <col min="6" max="6" width="7.125" style="2" bestFit="1" customWidth="1"/>
    <col min="7" max="7" width="6.75" style="174" bestFit="1" customWidth="1"/>
    <col min="8" max="8" width="18.25" style="174" bestFit="1" customWidth="1"/>
    <col min="9" max="9" width="14.25" style="2" bestFit="1" customWidth="1"/>
    <col min="10" max="10" width="14.25" style="182" bestFit="1" customWidth="1"/>
    <col min="11" max="11" width="13" style="182" customWidth="1"/>
    <col min="12" max="12" width="7.625" style="2" bestFit="1" customWidth="1"/>
    <col min="13" max="13" width="7.375" style="174" bestFit="1" customWidth="1"/>
    <col min="14" max="14" width="19.5" style="174" bestFit="1" customWidth="1"/>
    <col min="15" max="15" width="14.25" style="182" bestFit="1" customWidth="1"/>
    <col min="16" max="16" width="14.25" style="2" bestFit="1" customWidth="1"/>
    <col min="17" max="17" width="15.375" style="2" bestFit="1" customWidth="1"/>
    <col min="18" max="18" width="12.125" style="2" bestFit="1" customWidth="1"/>
    <col min="19" max="19" width="5.75" style="2" customWidth="1"/>
    <col min="20" max="20" width="15" style="2" customWidth="1"/>
    <col min="21" max="21" width="20.875" style="2" customWidth="1"/>
    <col min="22" max="22" width="6.25" style="2" customWidth="1"/>
    <col min="23" max="23" width="13.25" style="2" bestFit="1" customWidth="1"/>
    <col min="24" max="24" width="7.625" style="182" bestFit="1" customWidth="1"/>
    <col min="25" max="25" width="7.375" style="2" customWidth="1"/>
    <col min="26" max="26" width="18.25" style="174" bestFit="1" customWidth="1"/>
    <col min="27" max="27" width="14.25" style="182" bestFit="1" customWidth="1"/>
    <col min="28" max="28" width="14.25" style="2" bestFit="1" customWidth="1"/>
    <col min="29" max="29" width="13.25" style="182" bestFit="1" customWidth="1"/>
    <col min="30" max="30" width="7.625" style="174" bestFit="1" customWidth="1"/>
    <col min="31" max="31" width="7.375" style="174" customWidth="1"/>
    <col min="32" max="32" width="18.25" style="174" bestFit="1" customWidth="1"/>
    <col min="33" max="33" width="13.25" style="182" bestFit="1" customWidth="1"/>
    <col min="34" max="34" width="13.25" style="2" bestFit="1" customWidth="1"/>
    <col min="35" max="35" width="15.375" style="182" bestFit="1" customWidth="1"/>
    <col min="36" max="36" width="12.125" style="2" bestFit="1" customWidth="1"/>
    <col min="37" max="37" width="11.375" style="2" customWidth="1"/>
    <col min="38" max="38" width="11.875" style="2" customWidth="1"/>
    <col min="39" max="39" width="15.375" style="2" bestFit="1" customWidth="1"/>
    <col min="40" max="40" width="13" style="2" bestFit="1" customWidth="1"/>
    <col min="41" max="41" width="12.875" style="2" bestFit="1" customWidth="1"/>
    <col min="42" max="16384" width="9" style="2"/>
  </cols>
  <sheetData>
    <row r="1" spans="1:36" ht="26.25">
      <c r="A1" s="39" t="s">
        <v>141</v>
      </c>
      <c r="B1" s="39"/>
      <c r="C1" s="39"/>
      <c r="D1" s="39"/>
      <c r="E1" s="39"/>
      <c r="F1" s="39"/>
      <c r="G1" s="258"/>
      <c r="H1" s="258"/>
      <c r="I1" s="39"/>
      <c r="J1" s="39"/>
      <c r="K1" s="39"/>
      <c r="L1" s="39"/>
      <c r="M1" s="258"/>
      <c r="N1" s="258"/>
      <c r="O1" s="39"/>
      <c r="P1" s="39"/>
      <c r="Q1" s="39"/>
      <c r="R1" s="39"/>
      <c r="X1" s="39"/>
      <c r="Z1" s="258"/>
      <c r="AA1" s="39"/>
      <c r="AB1" s="39"/>
      <c r="AD1" s="258"/>
      <c r="AE1" s="258"/>
      <c r="AF1" s="258"/>
      <c r="AG1" s="39"/>
      <c r="AH1" s="39"/>
      <c r="AI1" s="39"/>
      <c r="AJ1" s="39"/>
    </row>
    <row r="2" spans="1:36" s="170" customFormat="1" ht="26.25">
      <c r="A2" s="39"/>
      <c r="B2" s="39"/>
      <c r="C2" s="39"/>
      <c r="D2" s="39"/>
      <c r="E2" s="39"/>
      <c r="F2" s="39"/>
      <c r="G2" s="258"/>
      <c r="H2" s="258"/>
      <c r="I2" s="39"/>
      <c r="J2" s="39"/>
      <c r="K2" s="39"/>
      <c r="L2" s="39"/>
      <c r="M2" s="258"/>
      <c r="N2" s="258"/>
      <c r="O2" s="39"/>
      <c r="P2" s="39"/>
      <c r="Q2" s="39"/>
      <c r="R2" s="39"/>
      <c r="X2" s="39"/>
      <c r="Z2" s="258"/>
      <c r="AA2" s="39"/>
      <c r="AB2" s="39"/>
      <c r="AC2" s="182"/>
      <c r="AD2" s="258"/>
      <c r="AE2" s="258"/>
      <c r="AF2" s="258"/>
      <c r="AG2" s="39"/>
      <c r="AH2" s="39"/>
      <c r="AI2" s="39"/>
      <c r="AJ2" s="39"/>
    </row>
    <row r="3" spans="1:36" ht="19.5" customHeight="1">
      <c r="A3" s="39"/>
      <c r="B3" s="150" t="s">
        <v>130</v>
      </c>
      <c r="C3" s="39"/>
      <c r="D3" s="39"/>
      <c r="E3" s="39"/>
      <c r="F3" s="39"/>
      <c r="G3" s="258"/>
      <c r="H3" s="258"/>
      <c r="I3" s="39"/>
      <c r="J3" s="39"/>
      <c r="K3" s="39"/>
      <c r="L3" s="39"/>
      <c r="M3" s="258"/>
      <c r="O3" s="39"/>
      <c r="X3" s="39"/>
      <c r="AA3" s="39"/>
      <c r="AD3" s="258"/>
      <c r="AG3" s="39"/>
    </row>
    <row r="4" spans="1:36" ht="26.25">
      <c r="A4" s="39"/>
      <c r="B4" s="149" t="s">
        <v>156</v>
      </c>
      <c r="C4" s="39"/>
      <c r="D4" s="39"/>
      <c r="E4" s="39"/>
      <c r="F4" s="39"/>
      <c r="G4" s="258"/>
      <c r="H4" s="258"/>
      <c r="I4" s="39"/>
      <c r="J4" s="39"/>
      <c r="K4" s="39"/>
      <c r="L4" s="39"/>
      <c r="M4" s="258"/>
      <c r="O4" s="39"/>
      <c r="X4" s="39"/>
      <c r="AA4" s="39"/>
      <c r="AD4" s="258"/>
      <c r="AG4" s="39"/>
    </row>
    <row r="5" spans="1:36" ht="26.25">
      <c r="A5" s="39"/>
      <c r="B5" s="39"/>
      <c r="C5" s="39"/>
      <c r="D5" s="39"/>
      <c r="F5" s="39"/>
      <c r="G5" s="258"/>
      <c r="H5" s="258"/>
      <c r="I5" s="39"/>
      <c r="J5" s="39"/>
      <c r="L5" s="39"/>
      <c r="M5" s="258"/>
      <c r="N5" s="258"/>
      <c r="O5" s="39"/>
      <c r="P5" s="39"/>
      <c r="Q5" s="39"/>
      <c r="R5" s="39"/>
      <c r="X5" s="39"/>
      <c r="Z5" s="258"/>
      <c r="AA5" s="39"/>
      <c r="AB5" s="39"/>
      <c r="AD5" s="258"/>
      <c r="AE5" s="258"/>
      <c r="AF5" s="258"/>
      <c r="AG5" s="39"/>
      <c r="AH5" s="39"/>
      <c r="AI5" s="39"/>
      <c r="AJ5" s="39"/>
    </row>
    <row r="6" spans="1:36" ht="21.75" thickBot="1">
      <c r="A6" s="41" t="s">
        <v>33</v>
      </c>
      <c r="B6" s="41"/>
      <c r="C6" s="42"/>
      <c r="D6" s="37"/>
      <c r="F6" s="424" t="s">
        <v>137</v>
      </c>
      <c r="G6" s="424"/>
      <c r="H6" s="270"/>
      <c r="I6" s="37" t="s">
        <v>138</v>
      </c>
      <c r="J6" s="37" t="s">
        <v>139</v>
      </c>
      <c r="L6" s="424" t="s">
        <v>137</v>
      </c>
      <c r="M6" s="424"/>
      <c r="N6" s="270"/>
      <c r="O6" s="37" t="s">
        <v>138</v>
      </c>
      <c r="P6" s="37" t="s">
        <v>139</v>
      </c>
      <c r="Q6" s="37"/>
      <c r="R6" s="37"/>
      <c r="S6" s="41" t="s">
        <v>31</v>
      </c>
      <c r="T6" s="41"/>
      <c r="U6" s="42"/>
      <c r="V6" s="37"/>
      <c r="W6" s="37"/>
      <c r="X6" s="424" t="s">
        <v>137</v>
      </c>
      <c r="Y6" s="424"/>
      <c r="Z6" s="270"/>
      <c r="AA6" s="37" t="s">
        <v>138</v>
      </c>
      <c r="AB6" s="37" t="s">
        <v>139</v>
      </c>
      <c r="AC6" s="37"/>
      <c r="AD6" s="424" t="s">
        <v>137</v>
      </c>
      <c r="AE6" s="424"/>
      <c r="AF6" s="270"/>
      <c r="AG6" s="37" t="s">
        <v>138</v>
      </c>
      <c r="AH6" s="37" t="s">
        <v>139</v>
      </c>
      <c r="AI6" s="37"/>
      <c r="AJ6" s="37"/>
    </row>
    <row r="7" spans="1:36" ht="18.75" customHeight="1">
      <c r="A7" s="427" t="s">
        <v>0</v>
      </c>
      <c r="B7" s="427" t="s">
        <v>18</v>
      </c>
      <c r="C7" s="429" t="s">
        <v>16</v>
      </c>
      <c r="D7" s="429" t="s">
        <v>1</v>
      </c>
      <c r="E7" s="386" t="s">
        <v>167</v>
      </c>
      <c r="F7" s="422" t="s">
        <v>135</v>
      </c>
      <c r="G7" s="431" t="s">
        <v>136</v>
      </c>
      <c r="H7" s="271" t="s">
        <v>22</v>
      </c>
      <c r="I7" s="139" t="s">
        <v>6</v>
      </c>
      <c r="J7" s="139" t="s">
        <v>6</v>
      </c>
      <c r="K7" s="388" t="s">
        <v>166</v>
      </c>
      <c r="L7" s="425" t="s">
        <v>135</v>
      </c>
      <c r="M7" s="420" t="s">
        <v>136</v>
      </c>
      <c r="N7" s="275" t="s">
        <v>26</v>
      </c>
      <c r="O7" s="188" t="s">
        <v>7</v>
      </c>
      <c r="P7" s="142" t="s">
        <v>7</v>
      </c>
      <c r="Q7" s="62" t="s">
        <v>2</v>
      </c>
      <c r="R7" s="60" t="s">
        <v>10</v>
      </c>
      <c r="S7" s="427" t="s">
        <v>0</v>
      </c>
      <c r="T7" s="427" t="s">
        <v>18</v>
      </c>
      <c r="U7" s="429" t="s">
        <v>16</v>
      </c>
      <c r="V7" s="429" t="s">
        <v>1</v>
      </c>
      <c r="W7" s="59" t="s">
        <v>167</v>
      </c>
      <c r="X7" s="422" t="s">
        <v>135</v>
      </c>
      <c r="Y7" s="422" t="s">
        <v>136</v>
      </c>
      <c r="Z7" s="271" t="s">
        <v>22</v>
      </c>
      <c r="AA7" s="248" t="s">
        <v>6</v>
      </c>
      <c r="AB7" s="248" t="s">
        <v>6</v>
      </c>
      <c r="AC7" s="59" t="s">
        <v>166</v>
      </c>
      <c r="AD7" s="420" t="s">
        <v>135</v>
      </c>
      <c r="AE7" s="420" t="s">
        <v>136</v>
      </c>
      <c r="AF7" s="279" t="s">
        <v>26</v>
      </c>
      <c r="AG7" s="250" t="s">
        <v>7</v>
      </c>
      <c r="AH7" s="87" t="s">
        <v>7</v>
      </c>
      <c r="AI7" s="74" t="s">
        <v>2</v>
      </c>
      <c r="AJ7" s="246" t="s">
        <v>10</v>
      </c>
    </row>
    <row r="8" spans="1:36" ht="19.5" thickBot="1">
      <c r="A8" s="428"/>
      <c r="B8" s="428"/>
      <c r="C8" s="430"/>
      <c r="D8" s="430"/>
      <c r="E8" s="387" t="s">
        <v>4</v>
      </c>
      <c r="F8" s="423"/>
      <c r="G8" s="432"/>
      <c r="H8" s="272" t="s">
        <v>34</v>
      </c>
      <c r="I8" s="140" t="s">
        <v>40</v>
      </c>
      <c r="J8" s="140" t="s">
        <v>40</v>
      </c>
      <c r="K8" s="389" t="s">
        <v>4</v>
      </c>
      <c r="L8" s="426"/>
      <c r="M8" s="421"/>
      <c r="N8" s="276" t="s">
        <v>35</v>
      </c>
      <c r="O8" s="143" t="s">
        <v>40</v>
      </c>
      <c r="P8" s="144" t="s">
        <v>128</v>
      </c>
      <c r="Q8" s="63" t="s">
        <v>42</v>
      </c>
      <c r="R8" s="61" t="s">
        <v>11</v>
      </c>
      <c r="S8" s="428"/>
      <c r="T8" s="428"/>
      <c r="U8" s="430"/>
      <c r="V8" s="430"/>
      <c r="W8" s="16" t="s">
        <v>4</v>
      </c>
      <c r="X8" s="423"/>
      <c r="Y8" s="423"/>
      <c r="Z8" s="272" t="s">
        <v>34</v>
      </c>
      <c r="AA8" s="249" t="s">
        <v>40</v>
      </c>
      <c r="AB8" s="249" t="s">
        <v>40</v>
      </c>
      <c r="AC8" s="16" t="s">
        <v>4</v>
      </c>
      <c r="AD8" s="421"/>
      <c r="AE8" s="421"/>
      <c r="AF8" s="280" t="s">
        <v>35</v>
      </c>
      <c r="AG8" s="251" t="s">
        <v>40</v>
      </c>
      <c r="AH8" s="143" t="s">
        <v>128</v>
      </c>
      <c r="AI8" s="75" t="s">
        <v>42</v>
      </c>
      <c r="AJ8" s="247" t="s">
        <v>11</v>
      </c>
    </row>
    <row r="9" spans="1:36" s="396" customFormat="1" ht="19.5" thickTop="1">
      <c r="A9" s="405" t="s">
        <v>168</v>
      </c>
      <c r="B9" s="406" t="s">
        <v>169</v>
      </c>
      <c r="C9" s="407" t="s">
        <v>170</v>
      </c>
      <c r="D9" s="408">
        <v>1</v>
      </c>
      <c r="E9" s="409">
        <v>12</v>
      </c>
      <c r="F9" s="410">
        <v>5</v>
      </c>
      <c r="G9" s="411"/>
      <c r="H9" s="411">
        <v>56</v>
      </c>
      <c r="I9" s="412">
        <f>IFERROR(年間負荷計算シート!P5*E9*H9/EHP→EHP削減効果計算書!$F9,"")</f>
        <v>5866.56</v>
      </c>
      <c r="J9" s="412" t="str">
        <f>IFERROR((年間負荷計算シート!P5*H9*E9)/EHP→EHP削減効果計算書!$G9,"")</f>
        <v/>
      </c>
      <c r="K9" s="409">
        <v>5</v>
      </c>
      <c r="L9" s="413">
        <v>5.0999999999999996</v>
      </c>
      <c r="M9" s="414"/>
      <c r="N9" s="415">
        <v>63</v>
      </c>
      <c r="O9" s="412">
        <f>IFERROR(年間負荷計算シート!AC5*K9*N9/EHP→EHP削減効果計算書!$L9,"")</f>
        <v>1824.5294117647056</v>
      </c>
      <c r="P9" s="412" t="str">
        <f>IFERROR(年間負荷計算シート!AC5*K9*N9/M9,"")</f>
        <v/>
      </c>
      <c r="Q9" s="407">
        <f t="shared" ref="Q9" si="0">IFERROR(IFERROR((I9+O9),(J9+P9)),"")</f>
        <v>7691.0894117647058</v>
      </c>
      <c r="R9" s="408">
        <f>IFERROR(Q9*CO2削減量判定!$C$7,"")</f>
        <v>3391.7704305882353</v>
      </c>
      <c r="S9" s="405" t="s">
        <v>168</v>
      </c>
      <c r="T9" s="406" t="str">
        <f>$B$9</f>
        <v>会議室</v>
      </c>
      <c r="U9" s="407" t="s">
        <v>171</v>
      </c>
      <c r="V9" s="408">
        <f>$D$9</f>
        <v>1</v>
      </c>
      <c r="W9" s="413">
        <f t="shared" ref="W9:W26" si="1">IFERROR((D9*H9*E9)/(Z9*V9),"")</f>
        <v>13.44</v>
      </c>
      <c r="X9" s="413">
        <v>7</v>
      </c>
      <c r="Y9" s="409"/>
      <c r="Z9" s="416">
        <v>50</v>
      </c>
      <c r="AA9" s="412">
        <f>IFERROR((年間負荷計算シート!P5*W9*Z9)/EHP→EHP削減効果計算書!$X9,"")</f>
        <v>4190.4000000000005</v>
      </c>
      <c r="AB9" s="412" t="str">
        <f>IFERROR(年間負荷計算シート!P5*W9*Z9/EHP→EHP削減効果計算書!$Y9,"")</f>
        <v/>
      </c>
      <c r="AC9" s="413">
        <f>IFERROR((N9*D9*E9)/(AF9*V9),"")</f>
        <v>13.5</v>
      </c>
      <c r="AD9" s="417">
        <v>7.2</v>
      </c>
      <c r="AE9" s="418">
        <f t="shared" ref="AE9" si="2">Y9</f>
        <v>0</v>
      </c>
      <c r="AF9" s="419">
        <v>56</v>
      </c>
      <c r="AG9" s="412">
        <f>IFERROR(年間負荷計算シート!AC5*AC9*AF9/EHP→EHP削減効果計算書!$AD9,"")</f>
        <v>3101.7</v>
      </c>
      <c r="AH9" s="412" t="str">
        <f>IFERROR(年間負荷計算シート!AC5*AF9*AC9/EHP→EHP削減効果計算書!$AE9,"")</f>
        <v/>
      </c>
      <c r="AI9" s="407">
        <f t="shared" ref="AI9" si="3">IFERROR(IFERROR((AA9+AG9),(AB9+AH9)),"")</f>
        <v>7292.1</v>
      </c>
      <c r="AJ9" s="408">
        <f>IFERROR(AI9*CO2削減量判定!$C$7,"")</f>
        <v>3215.8161</v>
      </c>
    </row>
    <row r="10" spans="1:36" s="182" customFormat="1">
      <c r="A10" s="12">
        <v>1</v>
      </c>
      <c r="B10" s="332"/>
      <c r="C10" s="333"/>
      <c r="D10" s="332"/>
      <c r="E10" s="391"/>
      <c r="F10" s="399"/>
      <c r="G10" s="334"/>
      <c r="H10" s="334"/>
      <c r="I10" s="141" t="str">
        <f>IFERROR(年間負荷計算シート!P6*E10*H10/EHP→EHP削減効果計算書!$F10,"")</f>
        <v/>
      </c>
      <c r="J10" s="141" t="str">
        <f>IFERROR((年間負荷計算シート!P6*H10*E10)/EHP→EHP削減効果計算書!$G10,"")</f>
        <v/>
      </c>
      <c r="K10" s="391"/>
      <c r="L10" s="397"/>
      <c r="M10" s="392">
        <f t="shared" ref="M10" si="4">G10</f>
        <v>0</v>
      </c>
      <c r="N10" s="393"/>
      <c r="O10" s="141" t="str">
        <f>IFERROR(年間負荷計算シート!AC6*K10*N10/EHP→EHP削減効果計算書!$L10,"")</f>
        <v/>
      </c>
      <c r="P10" s="141" t="str">
        <f>IFERROR(年間負荷計算シート!AC6*K10*N10/M10,"")</f>
        <v/>
      </c>
      <c r="Q10" s="30" t="str">
        <f t="shared" ref="Q10:Q26" si="5">IFERROR(IFERROR((I10+O10),(J10+P10)),"")</f>
        <v/>
      </c>
      <c r="R10" s="32" t="str">
        <f>IFERROR(Q10*CO2削減量判定!$C$7,"")</f>
        <v/>
      </c>
      <c r="S10" s="12">
        <v>1</v>
      </c>
      <c r="T10" s="33">
        <f>B10</f>
        <v>0</v>
      </c>
      <c r="U10" s="333"/>
      <c r="V10" s="33">
        <f t="shared" ref="V10:V26" si="6">D10</f>
        <v>0</v>
      </c>
      <c r="W10" s="394" t="str">
        <f t="shared" si="1"/>
        <v/>
      </c>
      <c r="X10" s="395"/>
      <c r="Y10" s="341"/>
      <c r="Z10" s="259"/>
      <c r="AA10" s="141" t="str">
        <f>IFERROR((年間負荷計算シート!P6*W10*Z10)/EHP→EHP削減効果計算書!$X10,"")</f>
        <v/>
      </c>
      <c r="AB10" s="141" t="str">
        <f>IFERROR(年間負荷計算シート!P6*W10*Z10/EHP→EHP削減効果計算書!$Y10,"")</f>
        <v/>
      </c>
      <c r="AC10" s="394" t="str">
        <f>IFERROR((N10*D10*E10)/(AF10*V10),"")</f>
        <v/>
      </c>
      <c r="AD10" s="393"/>
      <c r="AE10" s="392">
        <f t="shared" ref="AE10" si="7">Y10</f>
        <v>0</v>
      </c>
      <c r="AF10" s="259"/>
      <c r="AG10" s="141" t="str">
        <f>IFERROR(年間負荷計算シート!AC6*AC10*AF10/EHP→EHP削減効果計算書!$AD10,"")</f>
        <v/>
      </c>
      <c r="AH10" s="141" t="str">
        <f>IFERROR(年間負荷計算シート!AC6*AF10*AC10/EHP→EHP削減効果計算書!$AE10,"")</f>
        <v/>
      </c>
      <c r="AI10" s="30" t="str">
        <f t="shared" ref="AI10" si="8">IFERROR(IFERROR((AA10+AG10),(AB10+AH10)),"")</f>
        <v/>
      </c>
      <c r="AJ10" s="32" t="str">
        <f>IFERROR(AI10*CO2削減量判定!$C$7,"")</f>
        <v/>
      </c>
    </row>
    <row r="11" spans="1:36">
      <c r="A11" s="10">
        <v>2</v>
      </c>
      <c r="B11" s="335"/>
      <c r="C11" s="336"/>
      <c r="D11" s="332"/>
      <c r="E11" s="376"/>
      <c r="F11" s="400"/>
      <c r="G11" s="337"/>
      <c r="H11" s="334"/>
      <c r="I11" s="141" t="str">
        <f>IFERROR(年間負荷計算シート!P7*E11*H11/EHP→EHP削減効果計算書!$F11,"")</f>
        <v/>
      </c>
      <c r="J11" s="141" t="str">
        <f>IFERROR((年間負荷計算シート!P7*H11*E11)/EHP→EHP削減効果計算書!$G11,"")</f>
        <v/>
      </c>
      <c r="K11" s="376"/>
      <c r="L11" s="398"/>
      <c r="M11" s="347">
        <f t="shared" ref="M11:M26" si="9">G11</f>
        <v>0</v>
      </c>
      <c r="N11" s="340"/>
      <c r="O11" s="141" t="str">
        <f>IFERROR(年間負荷計算シート!AC7*K11*N11/EHP→EHP削減効果計算書!$L11,"")</f>
        <v/>
      </c>
      <c r="P11" s="141" t="str">
        <f>IFERROR(年間負荷計算シート!AC7*K11*N11/M11,"")</f>
        <v/>
      </c>
      <c r="Q11" s="30" t="str">
        <f t="shared" si="5"/>
        <v/>
      </c>
      <c r="R11" s="32" t="str">
        <f>IFERROR(Q11*CO2削減量判定!$C$7,"")</f>
        <v/>
      </c>
      <c r="S11" s="10">
        <v>2</v>
      </c>
      <c r="T11" s="33">
        <f>B11</f>
        <v>0</v>
      </c>
      <c r="U11" s="336"/>
      <c r="V11" s="33">
        <f t="shared" si="6"/>
        <v>0</v>
      </c>
      <c r="W11" s="363" t="str">
        <f t="shared" si="1"/>
        <v/>
      </c>
      <c r="X11" s="377"/>
      <c r="Y11" s="341"/>
      <c r="Z11" s="260"/>
      <c r="AA11" s="141" t="str">
        <f>IFERROR((年間負荷計算シート!P7*W11*Z11)/EHP→EHP削減効果計算書!$X11,"")</f>
        <v/>
      </c>
      <c r="AB11" s="141" t="str">
        <f>IFERROR(年間負荷計算シート!P7*W11*Z11/EHP→EHP削減効果計算書!$Y11,"")</f>
        <v/>
      </c>
      <c r="AC11" s="363" t="str">
        <f t="shared" ref="AC11:AC26" si="10">IFERROR((N11*D11*E11)/(AF11*V11),"")</f>
        <v/>
      </c>
      <c r="AD11" s="340"/>
      <c r="AE11" s="347">
        <f t="shared" ref="AE11:AE26" si="11">Y11</f>
        <v>0</v>
      </c>
      <c r="AF11" s="259"/>
      <c r="AG11" s="141" t="str">
        <f>IFERROR(年間負荷計算シート!AC7*AC11*AF11/EHP→EHP削減効果計算書!$AD11,"")</f>
        <v/>
      </c>
      <c r="AH11" s="141" t="str">
        <f>IFERROR(年間負荷計算シート!AC7*AF11*AC11/EHP→EHP削減効果計算書!$AE11,"")</f>
        <v/>
      </c>
      <c r="AI11" s="30" t="str">
        <f>IFERROR(IFERROR((AA11+AG11),(AB11+AH11)),"")</f>
        <v/>
      </c>
      <c r="AJ11" s="32" t="str">
        <f>IFERROR(AI11*CO2削減量判定!$C$7,"")</f>
        <v/>
      </c>
    </row>
    <row r="12" spans="1:36">
      <c r="A12" s="10">
        <v>3</v>
      </c>
      <c r="B12" s="335"/>
      <c r="C12" s="333"/>
      <c r="D12" s="332"/>
      <c r="E12" s="376"/>
      <c r="F12" s="400"/>
      <c r="G12" s="337"/>
      <c r="H12" s="334"/>
      <c r="I12" s="141" t="str">
        <f>IFERROR(年間負荷計算シート!P8*E12*H12/EHP→EHP削減効果計算書!$F12,"")</f>
        <v/>
      </c>
      <c r="J12" s="141" t="str">
        <f>IFERROR((年間負荷計算シート!P8*H12*E12)/EHP→EHP削減効果計算書!$G12,"")</f>
        <v/>
      </c>
      <c r="K12" s="376"/>
      <c r="L12" s="398"/>
      <c r="M12" s="347">
        <f t="shared" si="9"/>
        <v>0</v>
      </c>
      <c r="N12" s="340"/>
      <c r="O12" s="141" t="str">
        <f>IFERROR(年間負荷計算シート!AC8*K12*N12/EHP→EHP削減効果計算書!$L12,"")</f>
        <v/>
      </c>
      <c r="P12" s="141" t="str">
        <f>IFERROR(年間負荷計算シート!AC8*K12*N12/M12,"")</f>
        <v/>
      </c>
      <c r="Q12" s="30" t="str">
        <f t="shared" si="5"/>
        <v/>
      </c>
      <c r="R12" s="32" t="str">
        <f>IFERROR(Q12*CO2削減量判定!$C$7,"")</f>
        <v/>
      </c>
      <c r="S12" s="10">
        <v>3</v>
      </c>
      <c r="T12" s="33">
        <f>B12</f>
        <v>0</v>
      </c>
      <c r="U12" s="333"/>
      <c r="V12" s="33">
        <f t="shared" si="6"/>
        <v>0</v>
      </c>
      <c r="W12" s="363" t="str">
        <f t="shared" si="1"/>
        <v/>
      </c>
      <c r="X12" s="377"/>
      <c r="Y12" s="341"/>
      <c r="Z12" s="260"/>
      <c r="AA12" s="141" t="str">
        <f>IFERROR((年間負荷計算シート!P8*W12*Z12)/EHP→EHP削減効果計算書!$X12,"")</f>
        <v/>
      </c>
      <c r="AB12" s="141" t="str">
        <f>IFERROR(年間負荷計算シート!P8*W12*Z12/EHP→EHP削減効果計算書!$Y12,"")</f>
        <v/>
      </c>
      <c r="AC12" s="363" t="str">
        <f t="shared" si="10"/>
        <v/>
      </c>
      <c r="AD12" s="340"/>
      <c r="AE12" s="347">
        <f t="shared" si="11"/>
        <v>0</v>
      </c>
      <c r="AF12" s="259"/>
      <c r="AG12" s="141" t="str">
        <f>IFERROR(年間負荷計算シート!AC8*AC12*AF12/EHP→EHP削減効果計算書!$AD12,"")</f>
        <v/>
      </c>
      <c r="AH12" s="141" t="str">
        <f>IFERROR(年間負荷計算シート!AC8*AF12*AC12/EHP→EHP削減効果計算書!$AE12,"")</f>
        <v/>
      </c>
      <c r="AI12" s="30" t="str">
        <f t="shared" ref="AI12:AI26" si="12">IFERROR(IFERROR((AA12+AG12),(AB12+AH12)),"")</f>
        <v/>
      </c>
      <c r="AJ12" s="32" t="str">
        <f>IFERROR(AI12*CO2削減量判定!$C$7,"")</f>
        <v/>
      </c>
    </row>
    <row r="13" spans="1:36">
      <c r="A13" s="10">
        <v>4</v>
      </c>
      <c r="B13" s="335"/>
      <c r="C13" s="336"/>
      <c r="D13" s="332"/>
      <c r="E13" s="360"/>
      <c r="F13" s="400"/>
      <c r="G13" s="337"/>
      <c r="H13" s="334"/>
      <c r="I13" s="141" t="str">
        <f>IFERROR(年間負荷計算シート!P9*E13*H13/EHP→EHP削減効果計算書!$F13,"")</f>
        <v/>
      </c>
      <c r="J13" s="141" t="str">
        <f>IFERROR((年間負荷計算シート!P9*H13*E13)/EHP→EHP削減効果計算書!$G13,"")</f>
        <v/>
      </c>
      <c r="K13" s="360"/>
      <c r="L13" s="398"/>
      <c r="M13" s="347">
        <f t="shared" si="9"/>
        <v>0</v>
      </c>
      <c r="N13" s="340"/>
      <c r="O13" s="141" t="str">
        <f>IFERROR(年間負荷計算シート!AC9*K13*N13/EHP→EHP削減効果計算書!$L13,"")</f>
        <v/>
      </c>
      <c r="P13" s="141" t="str">
        <f>IFERROR(年間負荷計算シート!AC9*K13*N13/M13,"")</f>
        <v/>
      </c>
      <c r="Q13" s="30" t="str">
        <f t="shared" si="5"/>
        <v/>
      </c>
      <c r="R13" s="32" t="str">
        <f>IFERROR(Q13*CO2削減量判定!$C$7,"")</f>
        <v/>
      </c>
      <c r="S13" s="12">
        <v>4</v>
      </c>
      <c r="T13" s="33">
        <f t="shared" ref="T13:T26" si="13">B13</f>
        <v>0</v>
      </c>
      <c r="U13" s="336"/>
      <c r="V13" s="33">
        <f t="shared" si="6"/>
        <v>0</v>
      </c>
      <c r="W13" s="363" t="str">
        <f t="shared" si="1"/>
        <v/>
      </c>
      <c r="X13" s="377"/>
      <c r="Y13" s="341"/>
      <c r="Z13" s="260"/>
      <c r="AA13" s="141" t="str">
        <f>IFERROR((年間負荷計算シート!P9*W13*Z13)/EHP→EHP削減効果計算書!$X13,"")</f>
        <v/>
      </c>
      <c r="AB13" s="141" t="str">
        <f>IFERROR(年間負荷計算シート!P9*W13*Z13/EHP→EHP削減効果計算書!$Y13,"")</f>
        <v/>
      </c>
      <c r="AC13" s="363" t="str">
        <f t="shared" si="10"/>
        <v/>
      </c>
      <c r="AD13" s="340"/>
      <c r="AE13" s="347">
        <f t="shared" si="11"/>
        <v>0</v>
      </c>
      <c r="AF13" s="259"/>
      <c r="AG13" s="141" t="str">
        <f>IFERROR(年間負荷計算シート!AC9*AC13*AF13/EHP→EHP削減効果計算書!$AD13,"")</f>
        <v/>
      </c>
      <c r="AH13" s="141" t="str">
        <f>IFERROR(年間負荷計算シート!AC9*AF13*AC13/EHP→EHP削減効果計算書!$AE13,"")</f>
        <v/>
      </c>
      <c r="AI13" s="30" t="str">
        <f t="shared" si="12"/>
        <v/>
      </c>
      <c r="AJ13" s="32" t="str">
        <f>IFERROR(AI13*CO2削減量判定!$C$7,"")</f>
        <v/>
      </c>
    </row>
    <row r="14" spans="1:36">
      <c r="A14" s="10">
        <v>5</v>
      </c>
      <c r="B14" s="332"/>
      <c r="C14" s="333"/>
      <c r="D14" s="332"/>
      <c r="E14" s="376"/>
      <c r="F14" s="400"/>
      <c r="G14" s="337"/>
      <c r="H14" s="334"/>
      <c r="I14" s="141" t="str">
        <f>IFERROR(年間負荷計算シート!P10*E14*H14/EHP→EHP削減効果計算書!$F14,"")</f>
        <v/>
      </c>
      <c r="J14" s="141" t="str">
        <f>IFERROR((年間負荷計算シート!P10*H14*E14)/EHP→EHP削減効果計算書!$G14,"")</f>
        <v/>
      </c>
      <c r="K14" s="376"/>
      <c r="L14" s="398"/>
      <c r="M14" s="347">
        <f t="shared" si="9"/>
        <v>0</v>
      </c>
      <c r="N14" s="340"/>
      <c r="O14" s="141" t="str">
        <f>IFERROR(年間負荷計算シート!AC10*K14*N14/EHP→EHP削減効果計算書!$L14,"")</f>
        <v/>
      </c>
      <c r="P14" s="141" t="str">
        <f>IFERROR(年間負荷計算シート!AC10*K14*N14/M14,"")</f>
        <v/>
      </c>
      <c r="Q14" s="30" t="str">
        <f t="shared" si="5"/>
        <v/>
      </c>
      <c r="R14" s="32" t="str">
        <f>IFERROR(Q14*CO2削減量判定!$C$7,"")</f>
        <v/>
      </c>
      <c r="S14" s="10">
        <v>5</v>
      </c>
      <c r="T14" s="33">
        <f t="shared" si="13"/>
        <v>0</v>
      </c>
      <c r="U14" s="333"/>
      <c r="V14" s="33">
        <f t="shared" si="6"/>
        <v>0</v>
      </c>
      <c r="W14" s="363" t="str">
        <f t="shared" si="1"/>
        <v/>
      </c>
      <c r="X14" s="377"/>
      <c r="Y14" s="341"/>
      <c r="Z14" s="260"/>
      <c r="AA14" s="141" t="str">
        <f>IFERROR((年間負荷計算シート!P10*W14*Z14)/EHP→EHP削減効果計算書!$X14,"")</f>
        <v/>
      </c>
      <c r="AB14" s="141" t="str">
        <f>IFERROR(年間負荷計算シート!P10*W14*Z14/EHP→EHP削減効果計算書!$Y14,"")</f>
        <v/>
      </c>
      <c r="AC14" s="363" t="str">
        <f t="shared" si="10"/>
        <v/>
      </c>
      <c r="AD14" s="340"/>
      <c r="AE14" s="347">
        <f t="shared" si="11"/>
        <v>0</v>
      </c>
      <c r="AF14" s="259"/>
      <c r="AG14" s="141" t="str">
        <f>IFERROR(年間負荷計算シート!AC10*AC14*AF14/EHP→EHP削減効果計算書!$AD14,"")</f>
        <v/>
      </c>
      <c r="AH14" s="141" t="str">
        <f>IFERROR(年間負荷計算シート!AC10*AF14*AC14/EHP→EHP削減効果計算書!$AE14,"")</f>
        <v/>
      </c>
      <c r="AI14" s="30" t="str">
        <f t="shared" si="12"/>
        <v/>
      </c>
      <c r="AJ14" s="32" t="str">
        <f>IFERROR(AI14*CO2削減量判定!$C$7,"")</f>
        <v/>
      </c>
    </row>
    <row r="15" spans="1:36">
      <c r="A15" s="10">
        <v>6</v>
      </c>
      <c r="B15" s="335"/>
      <c r="C15" s="336"/>
      <c r="D15" s="332"/>
      <c r="E15" s="376"/>
      <c r="F15" s="400"/>
      <c r="G15" s="337"/>
      <c r="H15" s="334"/>
      <c r="I15" s="141" t="str">
        <f>IFERROR(年間負荷計算シート!P11*E15*H15/EHP→EHP削減効果計算書!$F15,"")</f>
        <v/>
      </c>
      <c r="J15" s="141" t="str">
        <f>IFERROR((年間負荷計算シート!P11*H15*E15)/EHP→EHP削減効果計算書!$G15,"")</f>
        <v/>
      </c>
      <c r="K15" s="376"/>
      <c r="L15" s="398"/>
      <c r="M15" s="347">
        <f t="shared" si="9"/>
        <v>0</v>
      </c>
      <c r="N15" s="340"/>
      <c r="O15" s="141" t="str">
        <f>IFERROR(年間負荷計算シート!AC11*K15*N15/EHP→EHP削減効果計算書!$L15,"")</f>
        <v/>
      </c>
      <c r="P15" s="141" t="str">
        <f>IFERROR(年間負荷計算シート!AC11*K15*N15/M15,"")</f>
        <v/>
      </c>
      <c r="Q15" s="30" t="str">
        <f t="shared" si="5"/>
        <v/>
      </c>
      <c r="R15" s="107" t="str">
        <f>IFERROR(Q15*CO2削減量判定!$C$7,"")</f>
        <v/>
      </c>
      <c r="S15" s="10">
        <v>6</v>
      </c>
      <c r="T15" s="106">
        <f t="shared" si="13"/>
        <v>0</v>
      </c>
      <c r="U15" s="336"/>
      <c r="V15" s="33">
        <f t="shared" si="6"/>
        <v>0</v>
      </c>
      <c r="W15" s="363" t="str">
        <f t="shared" si="1"/>
        <v/>
      </c>
      <c r="X15" s="377"/>
      <c r="Y15" s="341"/>
      <c r="Z15" s="260"/>
      <c r="AA15" s="141" t="str">
        <f>IFERROR((年間負荷計算シート!P11*W15*Z15)/EHP→EHP削減効果計算書!$X15,"")</f>
        <v/>
      </c>
      <c r="AB15" s="141" t="str">
        <f>IFERROR(年間負荷計算シート!P11*W15*Z15/EHP→EHP削減効果計算書!$Y15,"")</f>
        <v/>
      </c>
      <c r="AC15" s="363" t="str">
        <f t="shared" si="10"/>
        <v/>
      </c>
      <c r="AD15" s="340"/>
      <c r="AE15" s="347">
        <f t="shared" si="11"/>
        <v>0</v>
      </c>
      <c r="AF15" s="259"/>
      <c r="AG15" s="141" t="str">
        <f>IFERROR(年間負荷計算シート!AC11*AC15*AF15/EHP→EHP削減効果計算書!$AD15,"")</f>
        <v/>
      </c>
      <c r="AH15" s="141" t="str">
        <f>IFERROR(年間負荷計算シート!AC11*AF15*AC15/EHP→EHP削減効果計算書!$AE15,"")</f>
        <v/>
      </c>
      <c r="AI15" s="30" t="str">
        <f t="shared" si="12"/>
        <v/>
      </c>
      <c r="AJ15" s="107" t="str">
        <f>IFERROR(AI15*CO2削減量判定!$C$7,"")</f>
        <v/>
      </c>
    </row>
    <row r="16" spans="1:36">
      <c r="A16" s="10">
        <v>7</v>
      </c>
      <c r="B16" s="332"/>
      <c r="C16" s="333"/>
      <c r="D16" s="332"/>
      <c r="E16" s="360"/>
      <c r="F16" s="400"/>
      <c r="G16" s="337"/>
      <c r="H16" s="334"/>
      <c r="I16" s="141" t="str">
        <f>IFERROR(年間負荷計算シート!P12*E16*H16/EHP→EHP削減効果計算書!$F16,"")</f>
        <v/>
      </c>
      <c r="J16" s="141" t="str">
        <f>IFERROR((年間負荷計算シート!P12*H16*E16)/EHP→EHP削減効果計算書!$G16,"")</f>
        <v/>
      </c>
      <c r="K16" s="360"/>
      <c r="L16" s="398"/>
      <c r="M16" s="347">
        <f t="shared" si="9"/>
        <v>0</v>
      </c>
      <c r="N16" s="340"/>
      <c r="O16" s="141" t="str">
        <f>IFERROR(年間負荷計算シート!AC12*K16*N16/EHP→EHP削減効果計算書!$L16,"")</f>
        <v/>
      </c>
      <c r="P16" s="141" t="str">
        <f>IFERROR(年間負荷計算シート!AC12*K16*N16/M16,"")</f>
        <v/>
      </c>
      <c r="Q16" s="30" t="str">
        <f t="shared" si="5"/>
        <v/>
      </c>
      <c r="R16" s="107" t="str">
        <f>IFERROR(Q16*CO2削減量判定!$C$7,"")</f>
        <v/>
      </c>
      <c r="S16" s="12">
        <v>7</v>
      </c>
      <c r="T16" s="106">
        <f t="shared" si="13"/>
        <v>0</v>
      </c>
      <c r="U16" s="333"/>
      <c r="V16" s="33">
        <f t="shared" si="6"/>
        <v>0</v>
      </c>
      <c r="W16" s="363" t="str">
        <f t="shared" si="1"/>
        <v/>
      </c>
      <c r="X16" s="377"/>
      <c r="Y16" s="341"/>
      <c r="Z16" s="260"/>
      <c r="AA16" s="141" t="str">
        <f>IFERROR((年間負荷計算シート!P12*W16*Z16)/EHP→EHP削減効果計算書!$X16,"")</f>
        <v/>
      </c>
      <c r="AB16" s="141" t="str">
        <f>IFERROR(年間負荷計算シート!P12*W16*Z16/EHP→EHP削減効果計算書!$Y16,"")</f>
        <v/>
      </c>
      <c r="AC16" s="363" t="str">
        <f t="shared" si="10"/>
        <v/>
      </c>
      <c r="AD16" s="340"/>
      <c r="AE16" s="347">
        <f t="shared" si="11"/>
        <v>0</v>
      </c>
      <c r="AF16" s="259"/>
      <c r="AG16" s="141" t="str">
        <f>IFERROR(年間負荷計算シート!AC12*AC16*AF16/EHP→EHP削減効果計算書!$AD16,"")</f>
        <v/>
      </c>
      <c r="AH16" s="141" t="str">
        <f>IFERROR(年間負荷計算シート!AC12*AF16*AC16/EHP→EHP削減効果計算書!$AE16,"")</f>
        <v/>
      </c>
      <c r="AI16" s="30" t="str">
        <f t="shared" si="12"/>
        <v/>
      </c>
      <c r="AJ16" s="107" t="str">
        <f>IFERROR(AI16*CO2削減量判定!$C$7,"")</f>
        <v/>
      </c>
    </row>
    <row r="17" spans="1:36">
      <c r="A17" s="10">
        <v>8</v>
      </c>
      <c r="B17" s="335"/>
      <c r="C17" s="336"/>
      <c r="D17" s="332"/>
      <c r="E17" s="376"/>
      <c r="F17" s="400"/>
      <c r="G17" s="337"/>
      <c r="H17" s="334"/>
      <c r="I17" s="141" t="str">
        <f>IFERROR(年間負荷計算シート!P13*E17*H17/EHP→EHP削減効果計算書!$F17,"")</f>
        <v/>
      </c>
      <c r="J17" s="141" t="str">
        <f>IFERROR((年間負荷計算シート!P13*H17*E17)/EHP→EHP削減効果計算書!$G17,"")</f>
        <v/>
      </c>
      <c r="K17" s="376"/>
      <c r="L17" s="398"/>
      <c r="M17" s="347">
        <f t="shared" si="9"/>
        <v>0</v>
      </c>
      <c r="N17" s="340"/>
      <c r="O17" s="141" t="str">
        <f>IFERROR(年間負荷計算シート!AC13*K17*N17/EHP→EHP削減効果計算書!$L17,"")</f>
        <v/>
      </c>
      <c r="P17" s="141" t="str">
        <f>IFERROR(年間負荷計算シート!AC13*K17*N17/M17,"")</f>
        <v/>
      </c>
      <c r="Q17" s="30" t="str">
        <f t="shared" si="5"/>
        <v/>
      </c>
      <c r="R17" s="107" t="str">
        <f>IFERROR(Q17*CO2削減量判定!$C$7,"")</f>
        <v/>
      </c>
      <c r="S17" s="10">
        <v>8</v>
      </c>
      <c r="T17" s="106">
        <f t="shared" si="13"/>
        <v>0</v>
      </c>
      <c r="U17" s="336"/>
      <c r="V17" s="33">
        <f t="shared" si="6"/>
        <v>0</v>
      </c>
      <c r="W17" s="363" t="str">
        <f t="shared" si="1"/>
        <v/>
      </c>
      <c r="X17" s="377"/>
      <c r="Y17" s="341"/>
      <c r="Z17" s="260"/>
      <c r="AA17" s="141" t="str">
        <f>IFERROR((年間負荷計算シート!P13*W17*Z17)/EHP→EHP削減効果計算書!$X17,"")</f>
        <v/>
      </c>
      <c r="AB17" s="141" t="str">
        <f>IFERROR(年間負荷計算シート!P13*W17*Z17/EHP→EHP削減効果計算書!$Y17,"")</f>
        <v/>
      </c>
      <c r="AC17" s="363" t="str">
        <f t="shared" si="10"/>
        <v/>
      </c>
      <c r="AD17" s="340"/>
      <c r="AE17" s="347">
        <f t="shared" si="11"/>
        <v>0</v>
      </c>
      <c r="AF17" s="259"/>
      <c r="AG17" s="141" t="str">
        <f>IFERROR(年間負荷計算シート!AC13*AC17*AF17/EHP→EHP削減効果計算書!$AD17,"")</f>
        <v/>
      </c>
      <c r="AH17" s="141" t="str">
        <f>IFERROR(年間負荷計算シート!AC13*AF17*AC17/EHP→EHP削減効果計算書!$AE17,"")</f>
        <v/>
      </c>
      <c r="AI17" s="30" t="str">
        <f t="shared" si="12"/>
        <v/>
      </c>
      <c r="AJ17" s="107" t="str">
        <f>IFERROR(AI17*CO2削減量判定!$C$7,"")</f>
        <v/>
      </c>
    </row>
    <row r="18" spans="1:36">
      <c r="A18" s="10">
        <v>9</v>
      </c>
      <c r="B18" s="332"/>
      <c r="C18" s="333"/>
      <c r="D18" s="332"/>
      <c r="E18" s="376"/>
      <c r="F18" s="400"/>
      <c r="G18" s="337"/>
      <c r="H18" s="334"/>
      <c r="I18" s="141" t="str">
        <f>IFERROR(年間負荷計算シート!P14*E18*H18/EHP→EHP削減効果計算書!$F18,"")</f>
        <v/>
      </c>
      <c r="J18" s="141" t="str">
        <f>IFERROR((年間負荷計算シート!P14*H18*E18)/EHP→EHP削減効果計算書!$G18,"")</f>
        <v/>
      </c>
      <c r="K18" s="376"/>
      <c r="L18" s="398"/>
      <c r="M18" s="347">
        <f t="shared" si="9"/>
        <v>0</v>
      </c>
      <c r="N18" s="340"/>
      <c r="O18" s="141" t="str">
        <f>IFERROR(年間負荷計算シート!AC14*K18*N18/EHP→EHP削減効果計算書!$L18,"")</f>
        <v/>
      </c>
      <c r="P18" s="141" t="str">
        <f>IFERROR(年間負荷計算シート!AC14*K18*N18/M18,"")</f>
        <v/>
      </c>
      <c r="Q18" s="30" t="str">
        <f t="shared" si="5"/>
        <v/>
      </c>
      <c r="R18" s="107" t="str">
        <f>IFERROR(Q18*CO2削減量判定!$C$7,"")</f>
        <v/>
      </c>
      <c r="S18" s="10">
        <v>9</v>
      </c>
      <c r="T18" s="106">
        <f t="shared" si="13"/>
        <v>0</v>
      </c>
      <c r="U18" s="333"/>
      <c r="V18" s="33">
        <f t="shared" si="6"/>
        <v>0</v>
      </c>
      <c r="W18" s="363" t="str">
        <f t="shared" si="1"/>
        <v/>
      </c>
      <c r="X18" s="377"/>
      <c r="Y18" s="341"/>
      <c r="Z18" s="260"/>
      <c r="AA18" s="141" t="str">
        <f>IFERROR((年間負荷計算シート!P14*W18*Z18)/EHP→EHP削減効果計算書!$X18,"")</f>
        <v/>
      </c>
      <c r="AB18" s="141" t="str">
        <f>IFERROR(年間負荷計算シート!P14*W18*Z18/EHP→EHP削減効果計算書!$Y18,"")</f>
        <v/>
      </c>
      <c r="AC18" s="363" t="str">
        <f t="shared" si="10"/>
        <v/>
      </c>
      <c r="AD18" s="340"/>
      <c r="AE18" s="347">
        <f t="shared" si="11"/>
        <v>0</v>
      </c>
      <c r="AF18" s="259"/>
      <c r="AG18" s="141" t="str">
        <f>IFERROR(年間負荷計算シート!AC14*AC18*AF18/EHP→EHP削減効果計算書!$AD18,"")</f>
        <v/>
      </c>
      <c r="AH18" s="141" t="str">
        <f>IFERROR(年間負荷計算シート!AC14*AF18*AC18/EHP→EHP削減効果計算書!$AE18,"")</f>
        <v/>
      </c>
      <c r="AI18" s="30" t="str">
        <f t="shared" si="12"/>
        <v/>
      </c>
      <c r="AJ18" s="107" t="str">
        <f>IFERROR(AI18*CO2削減量判定!$C$7,"")</f>
        <v/>
      </c>
    </row>
    <row r="19" spans="1:36">
      <c r="A19" s="10">
        <v>10</v>
      </c>
      <c r="B19" s="335"/>
      <c r="C19" s="336"/>
      <c r="D19" s="332"/>
      <c r="E19" s="360"/>
      <c r="F19" s="400"/>
      <c r="G19" s="337"/>
      <c r="H19" s="334"/>
      <c r="I19" s="141" t="str">
        <f>IFERROR(年間負荷計算シート!P15*E19*H19/EHP→EHP削減効果計算書!$F19,"")</f>
        <v/>
      </c>
      <c r="J19" s="141" t="str">
        <f>IFERROR((年間負荷計算シート!P15*H19*E19)/EHP→EHP削減効果計算書!$G19,"")</f>
        <v/>
      </c>
      <c r="K19" s="360"/>
      <c r="L19" s="398"/>
      <c r="M19" s="347">
        <f t="shared" si="9"/>
        <v>0</v>
      </c>
      <c r="N19" s="340"/>
      <c r="O19" s="141" t="str">
        <f>IFERROR(年間負荷計算シート!AC15*K19*N19/EHP→EHP削減効果計算書!$L19,"")</f>
        <v/>
      </c>
      <c r="P19" s="141" t="str">
        <f>IFERROR(年間負荷計算シート!AC15*K19*N19/M19,"")</f>
        <v/>
      </c>
      <c r="Q19" s="30" t="str">
        <f t="shared" si="5"/>
        <v/>
      </c>
      <c r="R19" s="107" t="str">
        <f>IFERROR(Q19*CO2削減量判定!$C$7,"")</f>
        <v/>
      </c>
      <c r="S19" s="12">
        <v>10</v>
      </c>
      <c r="T19" s="106">
        <f t="shared" si="13"/>
        <v>0</v>
      </c>
      <c r="U19" s="336"/>
      <c r="V19" s="33">
        <f t="shared" si="6"/>
        <v>0</v>
      </c>
      <c r="W19" s="363" t="str">
        <f t="shared" si="1"/>
        <v/>
      </c>
      <c r="X19" s="377"/>
      <c r="Y19" s="341"/>
      <c r="Z19" s="260"/>
      <c r="AA19" s="141" t="str">
        <f>IFERROR((年間負荷計算シート!P15*W19*Z19)/EHP→EHP削減効果計算書!$X19,"")</f>
        <v/>
      </c>
      <c r="AB19" s="141" t="str">
        <f>IFERROR(年間負荷計算シート!P15*W19*Z19/EHP→EHP削減効果計算書!$Y19,"")</f>
        <v/>
      </c>
      <c r="AC19" s="363" t="str">
        <f t="shared" si="10"/>
        <v/>
      </c>
      <c r="AD19" s="340"/>
      <c r="AE19" s="347">
        <f t="shared" si="11"/>
        <v>0</v>
      </c>
      <c r="AF19" s="259"/>
      <c r="AG19" s="141" t="str">
        <f>IFERROR(年間負荷計算シート!AC15*AC19*AF19/EHP→EHP削減効果計算書!$AD19,"")</f>
        <v/>
      </c>
      <c r="AH19" s="141" t="str">
        <f>IFERROR(年間負荷計算シート!AC15*AF19*AC19/EHP→EHP削減効果計算書!$AE19,"")</f>
        <v/>
      </c>
      <c r="AI19" s="30" t="str">
        <f t="shared" si="12"/>
        <v/>
      </c>
      <c r="AJ19" s="107" t="str">
        <f>IFERROR(AI19*CO2削減量判定!$C$7,"")</f>
        <v/>
      </c>
    </row>
    <row r="20" spans="1:36">
      <c r="A20" s="12">
        <v>11</v>
      </c>
      <c r="B20" s="332"/>
      <c r="C20" s="333"/>
      <c r="D20" s="332"/>
      <c r="E20" s="376"/>
      <c r="F20" s="400"/>
      <c r="G20" s="337"/>
      <c r="H20" s="334"/>
      <c r="I20" s="141" t="str">
        <f>IFERROR(年間負荷計算シート!P16*E20*H20/EHP→EHP削減効果計算書!$F20,"")</f>
        <v/>
      </c>
      <c r="J20" s="141" t="str">
        <f>IFERROR((年間負荷計算シート!P16*H20*E20)/EHP→EHP削減効果計算書!$G20,"")</f>
        <v/>
      </c>
      <c r="K20" s="376"/>
      <c r="L20" s="398"/>
      <c r="M20" s="347">
        <f t="shared" si="9"/>
        <v>0</v>
      </c>
      <c r="N20" s="340"/>
      <c r="O20" s="141" t="str">
        <f>IFERROR(年間負荷計算シート!AC16*K20*N20/EHP→EHP削減効果計算書!$L20,"")</f>
        <v/>
      </c>
      <c r="P20" s="141" t="str">
        <f>IFERROR(年間負荷計算シート!AC16*K20*N20/M20,"")</f>
        <v/>
      </c>
      <c r="Q20" s="30" t="str">
        <f t="shared" si="5"/>
        <v/>
      </c>
      <c r="R20" s="107" t="str">
        <f>IFERROR(Q20*CO2削減量判定!$C$7,"")</f>
        <v/>
      </c>
      <c r="S20" s="10">
        <v>11</v>
      </c>
      <c r="T20" s="106">
        <f t="shared" si="13"/>
        <v>0</v>
      </c>
      <c r="U20" s="333"/>
      <c r="V20" s="33">
        <f t="shared" si="6"/>
        <v>0</v>
      </c>
      <c r="W20" s="363" t="str">
        <f t="shared" si="1"/>
        <v/>
      </c>
      <c r="X20" s="377"/>
      <c r="Y20" s="341"/>
      <c r="Z20" s="260"/>
      <c r="AA20" s="141" t="str">
        <f>IFERROR((年間負荷計算シート!P16*W20*Z20)/EHP→EHP削減効果計算書!$X20,"")</f>
        <v/>
      </c>
      <c r="AB20" s="141" t="str">
        <f>IFERROR(年間負荷計算シート!P16*W20*Z20/EHP→EHP削減効果計算書!$Y20,"")</f>
        <v/>
      </c>
      <c r="AC20" s="363" t="str">
        <f t="shared" si="10"/>
        <v/>
      </c>
      <c r="AD20" s="340"/>
      <c r="AE20" s="347">
        <f t="shared" si="11"/>
        <v>0</v>
      </c>
      <c r="AF20" s="259"/>
      <c r="AG20" s="141" t="str">
        <f>IFERROR(年間負荷計算シート!AC16*AC20*AF20/EHP→EHP削減効果計算書!$AD20,"")</f>
        <v/>
      </c>
      <c r="AH20" s="141" t="str">
        <f>IFERROR(年間負荷計算シート!AC16*AF20*AC20/EHP→EHP削減効果計算書!$AE20,"")</f>
        <v/>
      </c>
      <c r="AI20" s="30" t="str">
        <f t="shared" si="12"/>
        <v/>
      </c>
      <c r="AJ20" s="107" t="str">
        <f>IFERROR(AI20*CO2削減量判定!$C$7,"")</f>
        <v/>
      </c>
    </row>
    <row r="21" spans="1:36">
      <c r="A21" s="10">
        <v>12</v>
      </c>
      <c r="B21" s="335"/>
      <c r="C21" s="336"/>
      <c r="D21" s="332"/>
      <c r="E21" s="376"/>
      <c r="F21" s="400"/>
      <c r="G21" s="337"/>
      <c r="H21" s="334"/>
      <c r="I21" s="141" t="str">
        <f>IFERROR(年間負荷計算シート!P17*E21*H21/EHP→EHP削減効果計算書!$F21,"")</f>
        <v/>
      </c>
      <c r="J21" s="141" t="str">
        <f>IFERROR((年間負荷計算シート!P17*H21*E21)/EHP→EHP削減効果計算書!$G21,"")</f>
        <v/>
      </c>
      <c r="K21" s="376"/>
      <c r="L21" s="398"/>
      <c r="M21" s="347">
        <f t="shared" si="9"/>
        <v>0</v>
      </c>
      <c r="N21" s="340"/>
      <c r="O21" s="141" t="str">
        <f>IFERROR(年間負荷計算シート!AC17*K21*N21/EHP→EHP削減効果計算書!$L21,"")</f>
        <v/>
      </c>
      <c r="P21" s="141" t="str">
        <f>IFERROR(年間負荷計算シート!AC17*K21*N21/M21,"")</f>
        <v/>
      </c>
      <c r="Q21" s="30" t="str">
        <f t="shared" si="5"/>
        <v/>
      </c>
      <c r="R21" s="107" t="str">
        <f>IFERROR(Q21*CO2削減量判定!$C$7,"")</f>
        <v/>
      </c>
      <c r="S21" s="10">
        <v>12</v>
      </c>
      <c r="T21" s="106">
        <f t="shared" si="13"/>
        <v>0</v>
      </c>
      <c r="U21" s="336"/>
      <c r="V21" s="33">
        <f t="shared" si="6"/>
        <v>0</v>
      </c>
      <c r="W21" s="363" t="str">
        <f t="shared" si="1"/>
        <v/>
      </c>
      <c r="X21" s="377"/>
      <c r="Y21" s="341"/>
      <c r="Z21" s="260"/>
      <c r="AA21" s="141" t="str">
        <f>IFERROR((年間負荷計算シート!P17*W21*Z21)/EHP→EHP削減効果計算書!$X21,"")</f>
        <v/>
      </c>
      <c r="AB21" s="141" t="str">
        <f>IFERROR(年間負荷計算シート!P17*W21*Z21/EHP→EHP削減効果計算書!$Y21,"")</f>
        <v/>
      </c>
      <c r="AC21" s="363" t="str">
        <f t="shared" si="10"/>
        <v/>
      </c>
      <c r="AD21" s="340"/>
      <c r="AE21" s="347">
        <f t="shared" si="11"/>
        <v>0</v>
      </c>
      <c r="AF21" s="259"/>
      <c r="AG21" s="141" t="str">
        <f>IFERROR(年間負荷計算シート!AC17*AC21*AF21/EHP→EHP削減効果計算書!$AD21,"")</f>
        <v/>
      </c>
      <c r="AH21" s="141" t="str">
        <f>IFERROR(年間負荷計算シート!AC17*AF21*AC21/EHP→EHP削減効果計算書!$AE21,"")</f>
        <v/>
      </c>
      <c r="AI21" s="30" t="str">
        <f t="shared" si="12"/>
        <v/>
      </c>
      <c r="AJ21" s="107" t="str">
        <f>IFERROR(AI21*CO2削減量判定!$C$7,"")</f>
        <v/>
      </c>
    </row>
    <row r="22" spans="1:36">
      <c r="A22" s="10">
        <v>13</v>
      </c>
      <c r="B22" s="332"/>
      <c r="C22" s="333"/>
      <c r="D22" s="332"/>
      <c r="E22" s="360"/>
      <c r="F22" s="400"/>
      <c r="G22" s="337"/>
      <c r="H22" s="334"/>
      <c r="I22" s="141" t="str">
        <f>IFERROR(年間負荷計算シート!P18*E22*H22/EHP→EHP削減効果計算書!$F22,"")</f>
        <v/>
      </c>
      <c r="J22" s="141" t="str">
        <f>IFERROR((年間負荷計算シート!P18*H22*E22)/EHP→EHP削減効果計算書!$G22,"")</f>
        <v/>
      </c>
      <c r="K22" s="360"/>
      <c r="L22" s="398"/>
      <c r="M22" s="347">
        <f t="shared" si="9"/>
        <v>0</v>
      </c>
      <c r="N22" s="340"/>
      <c r="O22" s="141" t="str">
        <f>IFERROR(年間負荷計算シート!AC18*K22*N22/EHP→EHP削減効果計算書!$L22,"")</f>
        <v/>
      </c>
      <c r="P22" s="141" t="str">
        <f>IFERROR(年間負荷計算シート!AC18*K22*N22/M22,"")</f>
        <v/>
      </c>
      <c r="Q22" s="30" t="str">
        <f t="shared" si="5"/>
        <v/>
      </c>
      <c r="R22" s="107" t="str">
        <f>IFERROR(Q22*CO2削減量判定!$C$7,"")</f>
        <v/>
      </c>
      <c r="S22" s="12">
        <v>13</v>
      </c>
      <c r="T22" s="106">
        <f t="shared" si="13"/>
        <v>0</v>
      </c>
      <c r="U22" s="333"/>
      <c r="V22" s="33">
        <f t="shared" si="6"/>
        <v>0</v>
      </c>
      <c r="W22" s="363" t="str">
        <f t="shared" si="1"/>
        <v/>
      </c>
      <c r="X22" s="377"/>
      <c r="Y22" s="341"/>
      <c r="Z22" s="260"/>
      <c r="AA22" s="141" t="str">
        <f>IFERROR((年間負荷計算シート!P18*W22*Z22)/EHP→EHP削減効果計算書!$X22,"")</f>
        <v/>
      </c>
      <c r="AB22" s="141" t="str">
        <f>IFERROR(年間負荷計算シート!P18*W22*Z22/EHP→EHP削減効果計算書!$Y22,"")</f>
        <v/>
      </c>
      <c r="AC22" s="363" t="str">
        <f t="shared" si="10"/>
        <v/>
      </c>
      <c r="AD22" s="340"/>
      <c r="AE22" s="347">
        <f t="shared" si="11"/>
        <v>0</v>
      </c>
      <c r="AF22" s="259"/>
      <c r="AG22" s="141" t="str">
        <f>IFERROR(年間負荷計算シート!AC18*AC22*AF22/EHP→EHP削減効果計算書!$AD22,"")</f>
        <v/>
      </c>
      <c r="AH22" s="141" t="str">
        <f>IFERROR(年間負荷計算シート!AC18*AF22*AC22/EHP→EHP削減効果計算書!$AE22,"")</f>
        <v/>
      </c>
      <c r="AI22" s="30" t="str">
        <f t="shared" si="12"/>
        <v/>
      </c>
      <c r="AJ22" s="107" t="str">
        <f>IFERROR(AI22*CO2削減量判定!$C$7,"")</f>
        <v/>
      </c>
    </row>
    <row r="23" spans="1:36">
      <c r="A23" s="10">
        <v>14</v>
      </c>
      <c r="B23" s="335"/>
      <c r="C23" s="336"/>
      <c r="D23" s="332"/>
      <c r="E23" s="376"/>
      <c r="F23" s="400"/>
      <c r="G23" s="337"/>
      <c r="H23" s="334"/>
      <c r="I23" s="141" t="str">
        <f>IFERROR(年間負荷計算シート!P19*E23*H23/EHP→EHP削減効果計算書!$F23,"")</f>
        <v/>
      </c>
      <c r="J23" s="141" t="str">
        <f>IFERROR((年間負荷計算シート!P19*H23*E23)/EHP→EHP削減効果計算書!$G23,"")</f>
        <v/>
      </c>
      <c r="K23" s="376"/>
      <c r="L23" s="398"/>
      <c r="M23" s="347">
        <f t="shared" si="9"/>
        <v>0</v>
      </c>
      <c r="N23" s="340"/>
      <c r="O23" s="141" t="str">
        <f>IFERROR(年間負荷計算シート!AC19*K23*N23/EHP→EHP削減効果計算書!$L23,"")</f>
        <v/>
      </c>
      <c r="P23" s="141" t="str">
        <f>IFERROR(年間負荷計算シート!AC19*K23*N23/M23,"")</f>
        <v/>
      </c>
      <c r="Q23" s="30" t="str">
        <f t="shared" si="5"/>
        <v/>
      </c>
      <c r="R23" s="107" t="str">
        <f>IFERROR(Q23*CO2削減量判定!$C$7,"")</f>
        <v/>
      </c>
      <c r="S23" s="10">
        <v>14</v>
      </c>
      <c r="T23" s="106">
        <f t="shared" si="13"/>
        <v>0</v>
      </c>
      <c r="U23" s="336"/>
      <c r="V23" s="33">
        <f t="shared" si="6"/>
        <v>0</v>
      </c>
      <c r="W23" s="363" t="str">
        <f t="shared" si="1"/>
        <v/>
      </c>
      <c r="X23" s="377"/>
      <c r="Y23" s="341"/>
      <c r="Z23" s="260"/>
      <c r="AA23" s="141" t="str">
        <f>IFERROR((年間負荷計算シート!P19*W23*Z23)/EHP→EHP削減効果計算書!$X23,"")</f>
        <v/>
      </c>
      <c r="AB23" s="141" t="str">
        <f>IFERROR(年間負荷計算シート!P19*W23*Z23/EHP→EHP削減効果計算書!$Y23,"")</f>
        <v/>
      </c>
      <c r="AC23" s="363" t="str">
        <f t="shared" si="10"/>
        <v/>
      </c>
      <c r="AD23" s="340"/>
      <c r="AE23" s="347">
        <f t="shared" si="11"/>
        <v>0</v>
      </c>
      <c r="AF23" s="259"/>
      <c r="AG23" s="141" t="str">
        <f>IFERROR(年間負荷計算シート!AC19*AC23*AF23/EHP→EHP削減効果計算書!$AD23,"")</f>
        <v/>
      </c>
      <c r="AH23" s="141" t="str">
        <f>IFERROR(年間負荷計算シート!AC19*AF23*AC23/EHP→EHP削減効果計算書!$AE23,"")</f>
        <v/>
      </c>
      <c r="AI23" s="30" t="str">
        <f t="shared" si="12"/>
        <v/>
      </c>
      <c r="AJ23" s="107" t="str">
        <f>IFERROR(AI23*CO2削減量判定!$C$7,"")</f>
        <v/>
      </c>
    </row>
    <row r="24" spans="1:36">
      <c r="A24" s="10">
        <v>15</v>
      </c>
      <c r="B24" s="332"/>
      <c r="C24" s="333"/>
      <c r="D24" s="332"/>
      <c r="E24" s="360"/>
      <c r="F24" s="400"/>
      <c r="G24" s="337"/>
      <c r="H24" s="334"/>
      <c r="I24" s="141" t="str">
        <f>IFERROR(年間負荷計算シート!P20*E24*H24/EHP→EHP削減効果計算書!$F24,"")</f>
        <v/>
      </c>
      <c r="J24" s="141" t="str">
        <f>IFERROR((年間負荷計算シート!P20*H24*E24)/EHP→EHP削減効果計算書!$G24,"")</f>
        <v/>
      </c>
      <c r="K24" s="360"/>
      <c r="L24" s="398"/>
      <c r="M24" s="347">
        <f t="shared" si="9"/>
        <v>0</v>
      </c>
      <c r="N24" s="340"/>
      <c r="O24" s="141" t="str">
        <f>IFERROR(年間負荷計算シート!AC20*K24*N24/EHP→EHP削減効果計算書!$L24,"")</f>
        <v/>
      </c>
      <c r="P24" s="141" t="str">
        <f>IFERROR(年間負荷計算シート!AC20*K24*N24/M24,"")</f>
        <v/>
      </c>
      <c r="Q24" s="30" t="str">
        <f t="shared" si="5"/>
        <v/>
      </c>
      <c r="R24" s="107" t="str">
        <f>IFERROR(Q24*CO2削減量判定!$C$7,"")</f>
        <v/>
      </c>
      <c r="S24" s="10">
        <v>15</v>
      </c>
      <c r="T24" s="106">
        <f t="shared" si="13"/>
        <v>0</v>
      </c>
      <c r="U24" s="333"/>
      <c r="V24" s="33">
        <f t="shared" si="6"/>
        <v>0</v>
      </c>
      <c r="W24" s="363" t="str">
        <f t="shared" si="1"/>
        <v/>
      </c>
      <c r="X24" s="377"/>
      <c r="Y24" s="341"/>
      <c r="Z24" s="260"/>
      <c r="AA24" s="141" t="str">
        <f>IFERROR((年間負荷計算シート!P20*W24*Z24)/EHP→EHP削減効果計算書!$X24,"")</f>
        <v/>
      </c>
      <c r="AB24" s="141" t="str">
        <f>IFERROR(年間負荷計算シート!P20*W24*Z24/EHP→EHP削減効果計算書!$Y24,"")</f>
        <v/>
      </c>
      <c r="AC24" s="363" t="str">
        <f t="shared" si="10"/>
        <v/>
      </c>
      <c r="AD24" s="340"/>
      <c r="AE24" s="347">
        <f t="shared" si="11"/>
        <v>0</v>
      </c>
      <c r="AF24" s="259"/>
      <c r="AG24" s="141" t="str">
        <f>IFERROR(年間負荷計算シート!AC20*AC24*AF24/EHP→EHP削減効果計算書!$AD24,"")</f>
        <v/>
      </c>
      <c r="AH24" s="141" t="str">
        <f>IFERROR(年間負荷計算シート!AC20*AF24*AC24/EHP→EHP削減効果計算書!$AE24,"")</f>
        <v/>
      </c>
      <c r="AI24" s="30" t="str">
        <f t="shared" si="12"/>
        <v/>
      </c>
      <c r="AJ24" s="107" t="str">
        <f>IFERROR(AI24*CO2削減量判定!$C$7,"")</f>
        <v/>
      </c>
    </row>
    <row r="25" spans="1:36">
      <c r="A25" s="10">
        <v>16</v>
      </c>
      <c r="B25" s="335"/>
      <c r="C25" s="336"/>
      <c r="D25" s="332"/>
      <c r="E25" s="376"/>
      <c r="F25" s="400"/>
      <c r="G25" s="337"/>
      <c r="H25" s="334"/>
      <c r="I25" s="141" t="str">
        <f>IFERROR(年間負荷計算シート!P21*E25*H25/EHP→EHP削減効果計算書!$F25,"")</f>
        <v/>
      </c>
      <c r="J25" s="141" t="str">
        <f>IFERROR((年間負荷計算シート!P21*H25*E25)/EHP→EHP削減効果計算書!$G25,"")</f>
        <v/>
      </c>
      <c r="K25" s="376"/>
      <c r="L25" s="398"/>
      <c r="M25" s="347">
        <f t="shared" si="9"/>
        <v>0</v>
      </c>
      <c r="N25" s="340"/>
      <c r="O25" s="141" t="str">
        <f>IFERROR(年間負荷計算シート!AC21*K25*N25/EHP→EHP削減効果計算書!$L25,"")</f>
        <v/>
      </c>
      <c r="P25" s="141" t="str">
        <f>IFERROR(年間負荷計算シート!AC21*K25*N25/M25,"")</f>
        <v/>
      </c>
      <c r="Q25" s="30" t="str">
        <f t="shared" si="5"/>
        <v/>
      </c>
      <c r="R25" s="32" t="str">
        <f>IFERROR(Q25*CO2削減量判定!$C$7,"")</f>
        <v/>
      </c>
      <c r="S25" s="12">
        <v>16</v>
      </c>
      <c r="T25" s="33">
        <f t="shared" si="13"/>
        <v>0</v>
      </c>
      <c r="U25" s="336"/>
      <c r="V25" s="33">
        <f t="shared" si="6"/>
        <v>0</v>
      </c>
      <c r="W25" s="363" t="str">
        <f t="shared" si="1"/>
        <v/>
      </c>
      <c r="X25" s="377"/>
      <c r="Y25" s="341"/>
      <c r="Z25" s="260"/>
      <c r="AA25" s="141" t="str">
        <f>IFERROR((年間負荷計算シート!P21*W25*Z25)/EHP→EHP削減効果計算書!$X25,"")</f>
        <v/>
      </c>
      <c r="AB25" s="141" t="str">
        <f>IFERROR(年間負荷計算シート!P21*W25*Z25/EHP→EHP削減効果計算書!$Y25,"")</f>
        <v/>
      </c>
      <c r="AC25" s="363" t="str">
        <f t="shared" si="10"/>
        <v/>
      </c>
      <c r="AD25" s="340"/>
      <c r="AE25" s="347">
        <f t="shared" si="11"/>
        <v>0</v>
      </c>
      <c r="AF25" s="259"/>
      <c r="AG25" s="141" t="str">
        <f>IFERROR(年間負荷計算シート!AC21*AC25*AF25/EHP→EHP削減効果計算書!$AD25,"")</f>
        <v/>
      </c>
      <c r="AH25" s="141" t="str">
        <f>IFERROR(年間負荷計算シート!AC21*AF25*AC25/EHP→EHP削減効果計算書!$AE25,"")</f>
        <v/>
      </c>
      <c r="AI25" s="30" t="str">
        <f t="shared" si="12"/>
        <v/>
      </c>
      <c r="AJ25" s="32" t="str">
        <f>IFERROR(AI25*CO2削減量判定!$C$7,"")</f>
        <v/>
      </c>
    </row>
    <row r="26" spans="1:36" ht="19.5" thickBot="1">
      <c r="A26" s="11">
        <v>17</v>
      </c>
      <c r="B26" s="338"/>
      <c r="C26" s="339"/>
      <c r="D26" s="332"/>
      <c r="E26" s="376"/>
      <c r="F26" s="400"/>
      <c r="G26" s="337"/>
      <c r="H26" s="334"/>
      <c r="I26" s="141" t="str">
        <f>IFERROR(年間負荷計算シート!P22*E26*H26/EHP→EHP削減効果計算書!$F26,"")</f>
        <v/>
      </c>
      <c r="J26" s="141" t="str">
        <f>IFERROR((年間負荷計算シート!P22*H26*E26)/EHP→EHP削減効果計算書!$G26,"")</f>
        <v/>
      </c>
      <c r="K26" s="376"/>
      <c r="L26" s="398"/>
      <c r="M26" s="348">
        <f t="shared" si="9"/>
        <v>0</v>
      </c>
      <c r="N26" s="340"/>
      <c r="O26" s="141" t="str">
        <f>IFERROR(年間負荷計算シート!AC22*K26*N26/EHP→EHP削減効果計算書!$L26,"")</f>
        <v/>
      </c>
      <c r="P26" s="141" t="str">
        <f>IFERROR(年間負荷計算シート!AC22*K26*N26/M26,"")</f>
        <v/>
      </c>
      <c r="Q26" s="30" t="str">
        <f t="shared" si="5"/>
        <v/>
      </c>
      <c r="R26" s="145" t="str">
        <f>IFERROR(Q26*CO2削減量判定!$C$7,"")</f>
        <v/>
      </c>
      <c r="S26" s="11">
        <v>17</v>
      </c>
      <c r="T26" s="147">
        <f t="shared" si="13"/>
        <v>0</v>
      </c>
      <c r="U26" s="338"/>
      <c r="V26" s="147">
        <f t="shared" si="6"/>
        <v>0</v>
      </c>
      <c r="W26" s="363" t="str">
        <f t="shared" si="1"/>
        <v/>
      </c>
      <c r="X26" s="377"/>
      <c r="Y26" s="342"/>
      <c r="Z26" s="260"/>
      <c r="AA26" s="141" t="str">
        <f>IFERROR((年間負荷計算シート!P22*W26*Z26)/EHP→EHP削減効果計算書!$X26,"")</f>
        <v/>
      </c>
      <c r="AB26" s="141" t="str">
        <f>IFERROR(年間負荷計算シート!P22*W26*Z26/EHP→EHP削減効果計算書!$Y26,"")</f>
        <v/>
      </c>
      <c r="AC26" s="363" t="str">
        <f t="shared" si="10"/>
        <v/>
      </c>
      <c r="AD26" s="340"/>
      <c r="AE26" s="347">
        <f t="shared" si="11"/>
        <v>0</v>
      </c>
      <c r="AF26" s="259"/>
      <c r="AG26" s="141" t="str">
        <f>IFERROR(年間負荷計算シート!AC22*AC26*AF26/EHP→EHP削減効果計算書!$AD26,"")</f>
        <v/>
      </c>
      <c r="AH26" s="141" t="str">
        <f>IFERROR(年間負荷計算シート!AC22*AF26*AC26/EHP→EHP削減効果計算書!$AE26,"")</f>
        <v/>
      </c>
      <c r="AI26" s="30" t="str">
        <f t="shared" si="12"/>
        <v/>
      </c>
      <c r="AJ26" s="26" t="str">
        <f>IFERROR(AI26*CO2削減量判定!$C$7,"")</f>
        <v/>
      </c>
    </row>
    <row r="27" spans="1:36" ht="18.75" customHeight="1">
      <c r="A27" s="105"/>
      <c r="B27" s="105"/>
      <c r="C27" s="105"/>
      <c r="D27" s="105"/>
      <c r="E27" s="105"/>
      <c r="F27" s="105"/>
      <c r="G27" s="264"/>
      <c r="H27" s="273"/>
      <c r="I27" s="351">
        <f>SUM(I10:I26)</f>
        <v>0</v>
      </c>
      <c r="J27" s="351">
        <f>SUM(J10:J26)</f>
        <v>0</v>
      </c>
      <c r="K27" s="105"/>
      <c r="L27" s="146"/>
      <c r="M27" s="262"/>
      <c r="N27" s="277"/>
      <c r="O27" s="351">
        <f>SUM(O10:O26)</f>
        <v>0</v>
      </c>
      <c r="P27" s="351">
        <f>SUM(P10:P26)</f>
        <v>0</v>
      </c>
      <c r="Q27" s="103"/>
      <c r="R27" s="104"/>
      <c r="X27" s="105"/>
      <c r="Z27" s="273"/>
      <c r="AA27" s="351">
        <f>SUM(AA10:AA26)</f>
        <v>0</v>
      </c>
      <c r="AB27" s="351">
        <f>SUM(AB10:AB26)</f>
        <v>0</v>
      </c>
      <c r="AD27" s="331"/>
      <c r="AF27" s="277"/>
      <c r="AG27" s="351">
        <f>SUM(AG10:AG26)</f>
        <v>0</v>
      </c>
      <c r="AH27" s="351">
        <f>SUM(AH10:AH26)</f>
        <v>0</v>
      </c>
      <c r="AI27" s="103"/>
      <c r="AJ27" s="104"/>
    </row>
    <row r="28" spans="1:36" ht="18.75" customHeight="1">
      <c r="A28" s="105"/>
      <c r="B28" s="105"/>
      <c r="C28" s="105"/>
      <c r="D28" s="105"/>
      <c r="E28" s="105"/>
      <c r="F28" s="105"/>
      <c r="G28" s="264"/>
      <c r="H28" s="273"/>
      <c r="N28" s="277"/>
      <c r="P28" s="102"/>
      <c r="Q28" s="103"/>
      <c r="R28" s="104"/>
      <c r="X28" s="105"/>
      <c r="Z28" s="273"/>
      <c r="AF28" s="277"/>
      <c r="AH28" s="102"/>
      <c r="AI28" s="103"/>
      <c r="AJ28" s="104"/>
    </row>
    <row r="29" spans="1:36" ht="19.5" customHeight="1">
      <c r="A29" s="105"/>
      <c r="B29" s="105"/>
      <c r="C29" s="105"/>
      <c r="D29" s="105"/>
      <c r="E29" s="105"/>
      <c r="F29" s="105"/>
      <c r="G29" s="264"/>
      <c r="H29" s="274"/>
      <c r="K29" s="105"/>
      <c r="N29" s="277"/>
      <c r="P29" s="102"/>
      <c r="Q29" s="103"/>
      <c r="R29" s="104"/>
      <c r="X29" s="105"/>
      <c r="Z29" s="274"/>
      <c r="AF29" s="277"/>
      <c r="AH29" s="102"/>
      <c r="AI29" s="103"/>
      <c r="AJ29" s="104"/>
    </row>
    <row r="30" spans="1:36">
      <c r="I30" s="38"/>
      <c r="J30" s="38"/>
      <c r="L30" s="38"/>
      <c r="M30" s="172"/>
      <c r="N30" s="263"/>
      <c r="O30" s="38"/>
      <c r="P30" s="38"/>
      <c r="Q30" s="38"/>
      <c r="R30" s="38"/>
      <c r="AA30" s="38"/>
      <c r="AB30" s="38"/>
      <c r="AD30" s="172"/>
      <c r="AE30" s="172"/>
      <c r="AF30" s="263"/>
      <c r="AG30" s="38"/>
      <c r="AH30" s="38"/>
      <c r="AI30" s="38"/>
      <c r="AJ30" s="38"/>
    </row>
    <row r="31" spans="1:36" ht="21">
      <c r="A31" s="390"/>
      <c r="B31" s="390"/>
      <c r="C31" s="390"/>
      <c r="D31" s="390"/>
      <c r="E31" s="390"/>
      <c r="F31" s="390"/>
      <c r="G31" s="390"/>
      <c r="H31" s="390"/>
      <c r="I31" s="390"/>
      <c r="J31" s="390"/>
      <c r="K31" s="390"/>
      <c r="L31" s="390"/>
      <c r="M31" s="390"/>
      <c r="N31" s="390"/>
      <c r="O31" s="390"/>
      <c r="P31" s="390"/>
      <c r="Q31" s="390"/>
      <c r="R31" s="38"/>
      <c r="AI31" s="2"/>
      <c r="AJ31" s="38"/>
    </row>
    <row r="32" spans="1:36">
      <c r="A32" s="44"/>
      <c r="B32" s="44"/>
      <c r="C32" s="44"/>
      <c r="D32" s="44"/>
      <c r="E32" s="44"/>
      <c r="F32" s="44"/>
      <c r="G32" s="265"/>
      <c r="H32" s="263"/>
      <c r="I32" s="45"/>
      <c r="J32" s="45"/>
      <c r="K32" s="105"/>
      <c r="L32" s="45"/>
      <c r="M32" s="263"/>
      <c r="N32" s="263"/>
      <c r="O32" s="45"/>
      <c r="P32" s="45"/>
      <c r="Q32" s="53"/>
      <c r="R32" s="45"/>
      <c r="X32" s="44"/>
      <c r="Z32" s="263"/>
      <c r="AA32" s="45"/>
      <c r="AB32" s="45"/>
      <c r="AD32" s="263"/>
      <c r="AE32" s="263"/>
      <c r="AF32" s="263"/>
      <c r="AG32" s="45"/>
      <c r="AH32" s="45"/>
      <c r="AI32" s="53"/>
      <c r="AJ32" s="45"/>
    </row>
    <row r="33" spans="1:36" ht="18.75" customHeight="1">
      <c r="A33" s="38"/>
      <c r="B33" s="38"/>
      <c r="C33" s="38"/>
      <c r="D33" s="38"/>
      <c r="F33" s="46"/>
      <c r="G33" s="266"/>
      <c r="H33" s="172"/>
      <c r="I33" s="38"/>
      <c r="J33" s="38"/>
      <c r="L33" s="38"/>
      <c r="M33" s="172"/>
      <c r="N33" s="172"/>
      <c r="O33" s="38"/>
      <c r="P33" s="38"/>
      <c r="Q33" s="38"/>
      <c r="R33" s="38"/>
      <c r="X33" s="46"/>
      <c r="Z33" s="172"/>
      <c r="AA33" s="38"/>
      <c r="AB33" s="38"/>
      <c r="AD33" s="172"/>
      <c r="AE33" s="172"/>
      <c r="AF33" s="172"/>
      <c r="AG33" s="38"/>
      <c r="AH33" s="38"/>
      <c r="AI33" s="38"/>
      <c r="AJ33" s="38"/>
    </row>
    <row r="34" spans="1:36" ht="18.75" customHeight="1">
      <c r="A34" s="38"/>
      <c r="B34" s="38"/>
      <c r="C34" s="38"/>
      <c r="D34" s="38"/>
      <c r="E34" s="38"/>
      <c r="F34" s="38"/>
      <c r="G34" s="172"/>
      <c r="H34" s="172"/>
      <c r="I34" s="38"/>
      <c r="J34" s="38"/>
      <c r="K34" s="38"/>
      <c r="L34" s="38"/>
      <c r="M34" s="172"/>
      <c r="N34" s="172"/>
      <c r="O34" s="38"/>
      <c r="P34" s="38"/>
      <c r="Q34" s="38"/>
      <c r="R34" s="38"/>
      <c r="X34" s="38"/>
      <c r="Z34" s="172"/>
      <c r="AA34" s="38"/>
      <c r="AB34" s="38"/>
      <c r="AD34" s="172"/>
      <c r="AE34" s="172"/>
      <c r="AF34" s="172"/>
      <c r="AG34" s="38"/>
      <c r="AH34" s="38"/>
      <c r="AI34" s="38"/>
      <c r="AJ34" s="38"/>
    </row>
    <row r="35" spans="1:36" ht="18" customHeight="1">
      <c r="A35" s="38"/>
      <c r="B35" s="38"/>
      <c r="C35" s="38"/>
      <c r="D35" s="38"/>
      <c r="E35" s="38"/>
      <c r="F35" s="38"/>
      <c r="G35" s="172"/>
      <c r="H35" s="172"/>
      <c r="I35" s="38"/>
      <c r="J35" s="38"/>
      <c r="L35" s="38"/>
      <c r="M35" s="172"/>
      <c r="N35" s="172"/>
      <c r="O35" s="38"/>
      <c r="P35" s="38"/>
      <c r="Q35" s="38"/>
      <c r="R35" s="38"/>
      <c r="X35" s="38"/>
      <c r="Z35" s="172"/>
      <c r="AA35" s="38"/>
      <c r="AB35" s="38"/>
      <c r="AD35" s="172"/>
      <c r="AE35" s="172"/>
      <c r="AF35" s="172"/>
      <c r="AG35" s="38"/>
      <c r="AH35" s="38"/>
      <c r="AI35" s="38"/>
      <c r="AJ35" s="38"/>
    </row>
    <row r="36" spans="1:36" ht="18" customHeight="1">
      <c r="A36" s="47"/>
      <c r="B36" s="47"/>
      <c r="F36" s="40"/>
      <c r="G36" s="267"/>
      <c r="H36" s="172"/>
      <c r="I36" s="38"/>
      <c r="J36" s="38"/>
      <c r="K36" s="38"/>
      <c r="L36" s="38"/>
      <c r="M36" s="172"/>
      <c r="N36" s="172"/>
      <c r="O36" s="38"/>
      <c r="P36" s="38"/>
      <c r="Q36" s="38"/>
      <c r="R36" s="38"/>
      <c r="X36" s="40"/>
      <c r="Z36" s="172"/>
      <c r="AA36" s="38"/>
      <c r="AB36" s="38"/>
      <c r="AD36" s="172"/>
      <c r="AE36" s="172"/>
      <c r="AF36" s="172"/>
      <c r="AG36" s="38"/>
      <c r="AH36" s="38"/>
      <c r="AI36" s="38"/>
      <c r="AJ36" s="38"/>
    </row>
    <row r="37" spans="1:36" ht="18" customHeight="1">
      <c r="A37" s="48"/>
      <c r="B37" s="48"/>
      <c r="C37" s="49"/>
      <c r="D37" s="38"/>
      <c r="E37" s="50"/>
      <c r="F37" s="50"/>
      <c r="G37" s="268"/>
      <c r="H37" s="172"/>
      <c r="I37" s="38"/>
      <c r="J37" s="38"/>
      <c r="L37" s="38"/>
      <c r="M37" s="172"/>
      <c r="N37" s="172"/>
      <c r="O37" s="38"/>
      <c r="P37" s="38"/>
      <c r="Q37" s="38"/>
      <c r="R37" s="38"/>
      <c r="X37" s="50"/>
      <c r="Z37" s="172"/>
      <c r="AA37" s="38"/>
      <c r="AB37" s="38"/>
      <c r="AD37" s="172"/>
      <c r="AE37" s="172"/>
      <c r="AF37" s="172"/>
      <c r="AG37" s="38"/>
      <c r="AH37" s="38"/>
      <c r="AI37" s="38"/>
      <c r="AJ37" s="38"/>
    </row>
    <row r="38" spans="1:36" ht="18" customHeight="1">
      <c r="A38" s="20"/>
      <c r="B38" s="20"/>
      <c r="C38" s="51"/>
      <c r="D38" s="1"/>
      <c r="E38" s="1"/>
      <c r="F38" s="1"/>
      <c r="G38" s="173"/>
      <c r="H38" s="173"/>
      <c r="I38" s="1"/>
      <c r="J38" s="1"/>
      <c r="K38" s="1"/>
      <c r="L38" s="1"/>
      <c r="M38" s="173"/>
      <c r="N38" s="173"/>
      <c r="O38" s="1"/>
      <c r="P38" s="1"/>
      <c r="Q38" s="1"/>
      <c r="R38" s="1"/>
      <c r="X38" s="1"/>
      <c r="Z38" s="173"/>
      <c r="AA38" s="1"/>
      <c r="AB38" s="1"/>
      <c r="AD38" s="173"/>
      <c r="AE38" s="173"/>
      <c r="AF38" s="173"/>
      <c r="AG38" s="1"/>
      <c r="AH38" s="1"/>
      <c r="AI38" s="1"/>
      <c r="AJ38" s="1"/>
    </row>
    <row r="39" spans="1:36" ht="18" customHeight="1">
      <c r="A39" s="20"/>
      <c r="B39" s="20"/>
      <c r="C39" s="51"/>
      <c r="D39" s="1"/>
      <c r="E39" s="1"/>
      <c r="F39" s="1"/>
      <c r="G39" s="173"/>
      <c r="H39" s="173"/>
      <c r="I39" s="1"/>
      <c r="J39" s="1"/>
      <c r="K39" s="1"/>
      <c r="L39" s="1"/>
      <c r="M39" s="173"/>
      <c r="N39" s="173"/>
      <c r="O39" s="1"/>
      <c r="P39" s="1"/>
      <c r="Q39" s="1"/>
      <c r="R39" s="1"/>
      <c r="X39" s="1"/>
      <c r="Z39" s="173"/>
      <c r="AA39" s="1"/>
      <c r="AB39" s="1"/>
      <c r="AD39" s="173"/>
      <c r="AE39" s="173"/>
      <c r="AF39" s="173"/>
      <c r="AG39" s="1"/>
      <c r="AH39" s="1"/>
      <c r="AI39" s="1"/>
      <c r="AJ39" s="1"/>
    </row>
    <row r="40" spans="1:36" ht="18" customHeight="1">
      <c r="A40" s="20"/>
      <c r="B40" s="20"/>
      <c r="C40" s="51"/>
      <c r="D40" s="1"/>
      <c r="E40" s="1"/>
      <c r="F40" s="1"/>
      <c r="G40" s="173"/>
      <c r="H40" s="173"/>
      <c r="I40" s="1"/>
      <c r="J40" s="1"/>
      <c r="K40" s="1"/>
      <c r="L40" s="1"/>
      <c r="M40" s="173"/>
      <c r="N40" s="173"/>
      <c r="O40" s="1"/>
      <c r="P40" s="1"/>
      <c r="Q40" s="1"/>
      <c r="R40" s="1"/>
      <c r="X40" s="1"/>
      <c r="Z40" s="173"/>
      <c r="AA40" s="1"/>
      <c r="AB40" s="1"/>
      <c r="AD40" s="173"/>
      <c r="AE40" s="173"/>
      <c r="AF40" s="173"/>
      <c r="AG40" s="1"/>
      <c r="AH40" s="1"/>
      <c r="AI40" s="1"/>
      <c r="AJ40" s="1"/>
    </row>
    <row r="41" spans="1:36" ht="18" customHeight="1">
      <c r="A41" s="20"/>
      <c r="B41" s="20"/>
      <c r="C41" s="6"/>
    </row>
    <row r="42" spans="1:36" ht="18" customHeight="1">
      <c r="A42" s="20"/>
      <c r="B42" s="20"/>
      <c r="C42" s="6"/>
    </row>
    <row r="43" spans="1:36" ht="18" customHeight="1">
      <c r="C43" s="3"/>
    </row>
    <row r="44" spans="1:36" ht="18" customHeight="1">
      <c r="C44" s="3"/>
    </row>
    <row r="45" spans="1:36" ht="18" customHeight="1">
      <c r="C45" s="3"/>
    </row>
    <row r="46" spans="1:36" ht="18" customHeight="1"/>
    <row r="47" spans="1:36" ht="18" customHeight="1"/>
    <row r="48" spans="1:36" ht="18" customHeight="1"/>
    <row r="49" ht="18" customHeight="1"/>
    <row r="50" ht="18" customHeight="1"/>
    <row r="51" ht="18" customHeight="1"/>
    <row r="52" ht="18" customHeight="1"/>
    <row r="53" ht="18" customHeight="1"/>
    <row r="54" ht="18" customHeight="1"/>
    <row r="55" ht="18" customHeight="1"/>
  </sheetData>
  <sheetProtection algorithmName="SHA-512" hashValue="h1F43k7/IUaHMzioQUZ1dHUt4WYfF8TXCqIFueoOScy/N6rAZ4DghpeT005xXN+Od3BsmS/DpTlm2id+wjvdaA==" saltValue="B3grwx2Uv/6uwDAxJXF8Og==" spinCount="100000" sheet="1" objects="1" scenarios="1" formatCells="0" formatColumns="0" formatRows="0"/>
  <mergeCells count="20">
    <mergeCell ref="B7:B8"/>
    <mergeCell ref="C7:C8"/>
    <mergeCell ref="A7:A8"/>
    <mergeCell ref="D7:D8"/>
    <mergeCell ref="F7:F8"/>
    <mergeCell ref="F6:G6"/>
    <mergeCell ref="L7:L8"/>
    <mergeCell ref="M7:M8"/>
    <mergeCell ref="X7:X8"/>
    <mergeCell ref="S7:S8"/>
    <mergeCell ref="T7:T8"/>
    <mergeCell ref="U7:U8"/>
    <mergeCell ref="V7:V8"/>
    <mergeCell ref="G7:G8"/>
    <mergeCell ref="AD7:AD8"/>
    <mergeCell ref="Y7:Y8"/>
    <mergeCell ref="AE7:AE8"/>
    <mergeCell ref="L6:M6"/>
    <mergeCell ref="X6:Y6"/>
    <mergeCell ref="AD6:AE6"/>
  </mergeCells>
  <phoneticPr fontId="2"/>
  <pageMargins left="0.7" right="0.7" top="0.75" bottom="0.75" header="0.3" footer="0.3"/>
  <pageSetup paperSize="9" scale="53" fitToWidth="2" orientation="landscape" r:id="rId1"/>
  <colBreaks count="1" manualBreakCount="1">
    <brk id="18" max="24" man="1"/>
  </col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2778E5-E925-4A6B-8C21-99454F83C3AB}">
  <sheetPr codeName="Sheet5"/>
  <dimension ref="A1"/>
  <sheetViews>
    <sheetView topLeftCell="A7" zoomScale="145" zoomScaleNormal="145" workbookViewId="0">
      <selection activeCell="Q25" sqref="Q25"/>
    </sheetView>
  </sheetViews>
  <sheetFormatPr defaultRowHeight="18.75"/>
  <cols>
    <col min="1" max="4" width="5" customWidth="1"/>
  </cols>
  <sheetData/>
  <phoneticPr fontId="2"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7A20D7-BA60-4026-9ABD-93C706AA8B66}">
  <sheetPr>
    <tabColor theme="9"/>
  </sheetPr>
  <dimension ref="A1:AX50"/>
  <sheetViews>
    <sheetView view="pageBreakPreview" zoomScale="60" zoomScaleNormal="70" workbookViewId="0">
      <selection activeCell="S46" sqref="S46:T46"/>
    </sheetView>
  </sheetViews>
  <sheetFormatPr defaultRowHeight="18.75"/>
  <cols>
    <col min="1" max="1" width="4.75" style="182" customWidth="1"/>
    <col min="2" max="2" width="10.375" style="182" customWidth="1"/>
    <col min="3" max="3" width="14.375" style="182" customWidth="1"/>
    <col min="4" max="4" width="5.5" style="182" customWidth="1"/>
    <col min="5" max="5" width="13.25" style="182" bestFit="1" customWidth="1"/>
    <col min="6" max="7" width="13.375" style="182" customWidth="1"/>
    <col min="8" max="8" width="16" style="182" customWidth="1"/>
    <col min="9" max="11" width="13.25" style="182" customWidth="1"/>
    <col min="12" max="17" width="9.125" style="174" customWidth="1"/>
    <col min="18" max="20" width="9.625" style="182" customWidth="1"/>
    <col min="21" max="21" width="9" style="189"/>
    <col min="22" max="22" width="9" style="174"/>
    <col min="23" max="23" width="9" style="182"/>
    <col min="24" max="24" width="10.75" style="182" bestFit="1" customWidth="1"/>
    <col min="25" max="28" width="9" style="182"/>
    <col min="29" max="29" width="9.625" style="182" customWidth="1"/>
    <col min="30" max="30" width="5.75" style="182" hidden="1" customWidth="1"/>
    <col min="31" max="31" width="9.625" style="182" hidden="1" customWidth="1"/>
    <col min="32" max="32" width="9" style="182" hidden="1" customWidth="1"/>
    <col min="33" max="34" width="0" style="182" hidden="1" customWidth="1"/>
    <col min="35" max="35" width="0" style="189" hidden="1" customWidth="1"/>
    <col min="36" max="36" width="0" style="182" hidden="1" customWidth="1"/>
    <col min="37" max="37" width="7.125" style="182" hidden="1" customWidth="1"/>
    <col min="38" max="38" width="0" style="182" hidden="1" customWidth="1"/>
    <col min="39" max="39" width="9.125" style="182" hidden="1" customWidth="1"/>
    <col min="40" max="40" width="0" style="174" hidden="1" customWidth="1"/>
    <col min="41" max="41" width="0" style="182" hidden="1" customWidth="1"/>
    <col min="42" max="42" width="7.125" style="182" hidden="1" customWidth="1"/>
    <col min="43" max="44" width="9.125" style="182" hidden="1" customWidth="1"/>
    <col min="45" max="45" width="9.875" style="174" hidden="1" customWidth="1"/>
    <col min="46" max="46" width="14.875" style="182" hidden="1" customWidth="1"/>
    <col min="47" max="50" width="0" style="182" hidden="1" customWidth="1"/>
    <col min="51" max="16384" width="9" style="182"/>
  </cols>
  <sheetData>
    <row r="1" spans="1:50" ht="26.25">
      <c r="A1" s="39" t="s">
        <v>140</v>
      </c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/>
      <c r="T1" s="37"/>
      <c r="V1" s="39"/>
      <c r="W1" s="39"/>
      <c r="X1" s="39"/>
      <c r="Y1" s="39"/>
      <c r="AH1" s="39"/>
      <c r="AK1" s="39"/>
      <c r="AM1" s="39"/>
      <c r="AN1" s="39"/>
      <c r="AO1" s="39"/>
      <c r="AP1" s="39"/>
      <c r="AQ1" s="39"/>
      <c r="AR1" s="39"/>
      <c r="AS1" s="39"/>
      <c r="AT1" s="39"/>
      <c r="AU1" s="39"/>
    </row>
    <row r="2" spans="1:50" ht="26.25">
      <c r="A2" s="39"/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7"/>
      <c r="V2" s="39"/>
      <c r="W2" s="39"/>
      <c r="X2" s="39"/>
      <c r="Y2" s="39"/>
      <c r="AH2" s="39"/>
      <c r="AK2" s="39"/>
      <c r="AM2" s="39"/>
      <c r="AN2" s="39"/>
      <c r="AO2" s="39"/>
      <c r="AP2" s="39"/>
      <c r="AQ2" s="39"/>
      <c r="AR2" s="39"/>
      <c r="AS2" s="39"/>
      <c r="AT2" s="39"/>
      <c r="AU2" s="39"/>
    </row>
    <row r="3" spans="1:50" ht="19.5" customHeight="1">
      <c r="A3" s="39"/>
      <c r="B3" s="150" t="s">
        <v>130</v>
      </c>
      <c r="C3" s="39"/>
      <c r="D3" s="39"/>
      <c r="E3" s="39"/>
      <c r="F3" s="39"/>
      <c r="G3" s="39"/>
      <c r="H3" s="39"/>
      <c r="I3" s="39"/>
      <c r="J3" s="39"/>
      <c r="L3" s="39"/>
      <c r="M3" s="39"/>
      <c r="N3" s="39"/>
      <c r="O3" s="39"/>
      <c r="P3" s="39"/>
      <c r="Q3" s="182"/>
      <c r="T3" s="37"/>
      <c r="V3" s="39"/>
      <c r="Y3" s="39"/>
      <c r="AH3" s="39"/>
      <c r="AK3" s="39"/>
      <c r="AM3" s="39"/>
      <c r="AN3" s="39"/>
      <c r="AP3" s="39"/>
      <c r="AR3" s="39"/>
      <c r="AS3" s="182"/>
      <c r="AU3" s="39"/>
    </row>
    <row r="4" spans="1:50" ht="26.25">
      <c r="A4" s="39"/>
      <c r="B4" s="149"/>
      <c r="C4" s="39"/>
      <c r="D4" s="39"/>
      <c r="E4" s="39"/>
      <c r="F4" s="39"/>
      <c r="G4" s="39"/>
      <c r="H4" s="39"/>
      <c r="I4" s="39"/>
      <c r="J4" s="39"/>
      <c r="L4" s="39"/>
      <c r="M4" s="39"/>
      <c r="N4" s="39"/>
      <c r="O4" s="39"/>
      <c r="P4" s="39"/>
      <c r="Q4" s="182"/>
      <c r="T4" s="37"/>
      <c r="V4" s="39"/>
      <c r="Y4" s="39"/>
      <c r="AH4" s="39"/>
      <c r="AK4" s="39"/>
      <c r="AM4" s="39"/>
      <c r="AN4" s="39"/>
      <c r="AP4" s="39"/>
      <c r="AR4" s="39"/>
      <c r="AS4" s="182"/>
      <c r="AU4" s="39"/>
    </row>
    <row r="5" spans="1:50" ht="26.25">
      <c r="A5" s="39"/>
      <c r="B5" s="149"/>
      <c r="C5" s="39"/>
      <c r="D5" s="39"/>
      <c r="E5" s="39"/>
      <c r="F5" s="39"/>
      <c r="G5" s="39"/>
      <c r="H5" s="39"/>
      <c r="I5" s="39"/>
      <c r="J5" s="39"/>
      <c r="L5" s="495" t="s">
        <v>152</v>
      </c>
      <c r="M5" s="495"/>
      <c r="N5" s="495"/>
      <c r="O5" s="495"/>
      <c r="P5" s="495"/>
      <c r="Q5" s="495"/>
      <c r="R5" s="495"/>
      <c r="S5" s="495"/>
      <c r="T5" s="495"/>
      <c r="V5" s="495" t="s">
        <v>153</v>
      </c>
      <c r="W5" s="495"/>
      <c r="X5" s="495"/>
      <c r="Y5" s="495"/>
      <c r="Z5" s="495"/>
      <c r="AA5" s="495"/>
      <c r="AB5" s="495"/>
      <c r="AH5" s="39"/>
      <c r="AK5" s="39"/>
      <c r="AM5" s="39"/>
      <c r="AN5" s="39"/>
      <c r="AP5" s="39"/>
      <c r="AQ5" s="39"/>
      <c r="AR5" s="39"/>
      <c r="AS5" s="182"/>
      <c r="AT5" s="39"/>
      <c r="AU5" s="39"/>
    </row>
    <row r="6" spans="1:50" ht="21.75" thickBot="1">
      <c r="A6" s="41" t="s">
        <v>32</v>
      </c>
      <c r="B6" s="41"/>
      <c r="F6" s="37"/>
      <c r="G6" s="37"/>
      <c r="H6" s="37"/>
      <c r="I6" s="37"/>
      <c r="J6" s="37"/>
      <c r="K6" s="37"/>
      <c r="L6" s="244" t="s">
        <v>17</v>
      </c>
      <c r="M6" s="244" t="s">
        <v>142</v>
      </c>
      <c r="N6" s="244" t="s">
        <v>143</v>
      </c>
      <c r="O6" s="244" t="s">
        <v>17</v>
      </c>
      <c r="P6" s="244" t="s">
        <v>142</v>
      </c>
      <c r="Q6" s="244" t="s">
        <v>143</v>
      </c>
      <c r="R6" s="237"/>
      <c r="S6" s="238" t="s">
        <v>150</v>
      </c>
      <c r="T6" s="238"/>
      <c r="U6" s="190"/>
      <c r="V6" s="238" t="s">
        <v>138</v>
      </c>
      <c r="W6" s="238" t="s">
        <v>139</v>
      </c>
      <c r="X6" s="238" t="s">
        <v>138</v>
      </c>
      <c r="Y6" s="238" t="s">
        <v>139</v>
      </c>
      <c r="Z6" s="237"/>
      <c r="AA6" s="238" t="s">
        <v>150</v>
      </c>
      <c r="AB6" s="237"/>
      <c r="AC6" s="37"/>
      <c r="AD6" s="41" t="s">
        <v>31</v>
      </c>
      <c r="AE6" s="37"/>
      <c r="AF6" s="38"/>
      <c r="AG6" s="38"/>
      <c r="AH6" s="1"/>
      <c r="AI6" s="190"/>
      <c r="AJ6" s="1"/>
      <c r="AK6" s="424" t="s">
        <v>137</v>
      </c>
      <c r="AL6" s="424"/>
      <c r="AN6" s="37" t="s">
        <v>138</v>
      </c>
      <c r="AO6" s="37" t="s">
        <v>139</v>
      </c>
      <c r="AP6" s="424" t="s">
        <v>137</v>
      </c>
      <c r="AQ6" s="424"/>
      <c r="AT6" s="37" t="s">
        <v>138</v>
      </c>
      <c r="AU6" s="37" t="s">
        <v>139</v>
      </c>
      <c r="AW6" s="37"/>
    </row>
    <row r="7" spans="1:50" ht="18.75" customHeight="1">
      <c r="A7" s="427" t="s">
        <v>0</v>
      </c>
      <c r="B7" s="427" t="s">
        <v>18</v>
      </c>
      <c r="C7" s="429" t="s">
        <v>16</v>
      </c>
      <c r="D7" s="429" t="s">
        <v>1</v>
      </c>
      <c r="E7" s="59" t="s">
        <v>3</v>
      </c>
      <c r="F7" s="492" t="s">
        <v>22</v>
      </c>
      <c r="G7" s="493"/>
      <c r="H7" s="494"/>
      <c r="I7" s="489" t="s">
        <v>26</v>
      </c>
      <c r="J7" s="490"/>
      <c r="K7" s="491"/>
      <c r="L7" s="240" t="s">
        <v>6</v>
      </c>
      <c r="M7" s="241" t="s">
        <v>23</v>
      </c>
      <c r="N7" s="242" t="s">
        <v>23</v>
      </c>
      <c r="O7" s="208" t="s">
        <v>7</v>
      </c>
      <c r="P7" s="243" t="s">
        <v>23</v>
      </c>
      <c r="Q7" s="220" t="s">
        <v>23</v>
      </c>
      <c r="R7" s="204" t="s">
        <v>2</v>
      </c>
      <c r="S7" s="245" t="s">
        <v>29</v>
      </c>
      <c r="T7" s="236" t="s">
        <v>10</v>
      </c>
      <c r="U7" s="234" t="s">
        <v>144</v>
      </c>
      <c r="V7" s="241" t="s">
        <v>23</v>
      </c>
      <c r="W7" s="242" t="s">
        <v>23</v>
      </c>
      <c r="X7" s="243" t="s">
        <v>23</v>
      </c>
      <c r="Y7" s="220" t="s">
        <v>23</v>
      </c>
      <c r="Z7" s="204" t="s">
        <v>2</v>
      </c>
      <c r="AA7" s="236" t="s">
        <v>29</v>
      </c>
      <c r="AB7" s="236" t="s">
        <v>10</v>
      </c>
      <c r="AC7" s="45"/>
      <c r="AD7" s="427" t="s">
        <v>0</v>
      </c>
      <c r="AE7" s="427" t="s">
        <v>18</v>
      </c>
      <c r="AF7" s="429" t="s">
        <v>16</v>
      </c>
      <c r="AG7" s="429" t="s">
        <v>1</v>
      </c>
      <c r="AH7" s="59" t="s">
        <v>3</v>
      </c>
      <c r="AI7" s="234" t="s">
        <v>144</v>
      </c>
      <c r="AJ7" s="492" t="s">
        <v>22</v>
      </c>
      <c r="AK7" s="493"/>
      <c r="AL7" s="494"/>
      <c r="AM7" s="223" t="s">
        <v>6</v>
      </c>
      <c r="AN7" s="224" t="s">
        <v>23</v>
      </c>
      <c r="AO7" s="225" t="s">
        <v>23</v>
      </c>
      <c r="AP7" s="489" t="s">
        <v>26</v>
      </c>
      <c r="AQ7" s="490"/>
      <c r="AR7" s="491"/>
      <c r="AS7" s="207" t="s">
        <v>7</v>
      </c>
      <c r="AT7" s="221" t="s">
        <v>23</v>
      </c>
      <c r="AU7" s="219" t="s">
        <v>23</v>
      </c>
      <c r="AV7" s="74" t="s">
        <v>2</v>
      </c>
      <c r="AW7" s="194" t="s">
        <v>29</v>
      </c>
      <c r="AX7" s="194" t="s">
        <v>10</v>
      </c>
    </row>
    <row r="8" spans="1:50" ht="19.5" thickBot="1">
      <c r="A8" s="473"/>
      <c r="B8" s="473"/>
      <c r="C8" s="474"/>
      <c r="D8" s="474"/>
      <c r="E8" s="200" t="s">
        <v>4</v>
      </c>
      <c r="F8" s="201" t="s">
        <v>34</v>
      </c>
      <c r="G8" s="202" t="s">
        <v>36</v>
      </c>
      <c r="H8" s="206" t="s">
        <v>37</v>
      </c>
      <c r="I8" s="209" t="s">
        <v>35</v>
      </c>
      <c r="J8" s="203" t="s">
        <v>132</v>
      </c>
      <c r="K8" s="210" t="s">
        <v>38</v>
      </c>
      <c r="L8" s="226" t="s">
        <v>131</v>
      </c>
      <c r="M8" s="227" t="s">
        <v>25</v>
      </c>
      <c r="N8" s="228" t="s">
        <v>25</v>
      </c>
      <c r="O8" s="208" t="s">
        <v>147</v>
      </c>
      <c r="P8" s="222" t="s">
        <v>25</v>
      </c>
      <c r="Q8" s="220" t="s">
        <v>24</v>
      </c>
      <c r="R8" s="204" t="s">
        <v>42</v>
      </c>
      <c r="S8" s="205" t="s">
        <v>28</v>
      </c>
      <c r="T8" s="205" t="s">
        <v>11</v>
      </c>
      <c r="U8" s="235" t="s">
        <v>145</v>
      </c>
      <c r="V8" s="227" t="s">
        <v>25</v>
      </c>
      <c r="W8" s="228" t="s">
        <v>25</v>
      </c>
      <c r="X8" s="222" t="s">
        <v>25</v>
      </c>
      <c r="Y8" s="220" t="s">
        <v>24</v>
      </c>
      <c r="Z8" s="204" t="s">
        <v>42</v>
      </c>
      <c r="AA8" s="205" t="s">
        <v>28</v>
      </c>
      <c r="AB8" s="205" t="s">
        <v>11</v>
      </c>
      <c r="AC8" s="45"/>
      <c r="AD8" s="473"/>
      <c r="AE8" s="473"/>
      <c r="AF8" s="474"/>
      <c r="AG8" s="474"/>
      <c r="AH8" s="200" t="s">
        <v>4</v>
      </c>
      <c r="AI8" s="235" t="s">
        <v>145</v>
      </c>
      <c r="AJ8" s="201" t="s">
        <v>34</v>
      </c>
      <c r="AK8" s="202" t="s">
        <v>36</v>
      </c>
      <c r="AL8" s="206" t="s">
        <v>37</v>
      </c>
      <c r="AM8" s="226" t="s">
        <v>131</v>
      </c>
      <c r="AN8" s="227" t="s">
        <v>25</v>
      </c>
      <c r="AO8" s="228" t="s">
        <v>25</v>
      </c>
      <c r="AP8" s="209" t="s">
        <v>35</v>
      </c>
      <c r="AQ8" s="203" t="s">
        <v>132</v>
      </c>
      <c r="AR8" s="210" t="s">
        <v>38</v>
      </c>
      <c r="AS8" s="208" t="s">
        <v>147</v>
      </c>
      <c r="AT8" s="222" t="s">
        <v>25</v>
      </c>
      <c r="AU8" s="220" t="s">
        <v>24</v>
      </c>
      <c r="AV8" s="204" t="s">
        <v>42</v>
      </c>
      <c r="AW8" s="205" t="s">
        <v>28</v>
      </c>
      <c r="AX8" s="205" t="s">
        <v>11</v>
      </c>
    </row>
    <row r="9" spans="1:50" ht="19.5" thickTop="1">
      <c r="A9" s="167">
        <v>1</v>
      </c>
      <c r="B9" s="166"/>
      <c r="C9" s="80"/>
      <c r="D9" s="166"/>
      <c r="E9" s="131"/>
      <c r="F9" s="130"/>
      <c r="G9" s="132"/>
      <c r="H9" s="131"/>
      <c r="I9" s="130"/>
      <c r="J9" s="165"/>
      <c r="K9" s="131"/>
      <c r="L9" s="197">
        <f>G9*E9*SUM('年間負荷計算シート (EHP用)'!$C$3:$N$3)*D9</f>
        <v>0</v>
      </c>
      <c r="M9" s="216">
        <f>D9*E9*H9*SUM('年間負荷計算シート (GHP用2)'!$C$3:$N$3)*0.075</f>
        <v>0</v>
      </c>
      <c r="N9" s="214">
        <f>('年間負荷計算シート (EHP用)'!$O6*0.075)</f>
        <v>0</v>
      </c>
      <c r="O9" s="211">
        <f>J9*E9*SUM('年間負荷計算シート (EHP用)'!$P$3:$AA$3)</f>
        <v>0</v>
      </c>
      <c r="P9" s="216">
        <f>D9*E9*K9*SUM('年間負荷計算シート (GHP用2)'!$P$3:$AA$3)*0.075</f>
        <v>0</v>
      </c>
      <c r="Q9" s="175">
        <f>('年間負荷計算シート (EHP用)'!$AB6*0.075)</f>
        <v>0</v>
      </c>
      <c r="R9" s="76">
        <f t="shared" ref="R9:R28" si="0">IFERROR((L9+O9),"")</f>
        <v>0</v>
      </c>
      <c r="S9" s="126">
        <f>IFERROR((N9+Q9),"")</f>
        <v>0</v>
      </c>
      <c r="T9" s="126">
        <f>IFERROR((R9*'CO2削減量判定(全熱交換機G)'!$C$7)+(S9*'CO2削減量判定(全熱交換機G)'!$C$8),"")</f>
        <v>0</v>
      </c>
      <c r="U9" s="191"/>
      <c r="V9" s="216">
        <f>D9*E9*H9*SUM('年間負荷計算シート (GHP用2)'!$C$3:$N$3)*0.075*U9*0.3</f>
        <v>0</v>
      </c>
      <c r="W9" s="175">
        <f>('年間負荷計算シート (EHP用)'!$O6*0.075*U9*0.3)</f>
        <v>0</v>
      </c>
      <c r="X9" s="216">
        <f>D9*E9*H9*SUM('年間負荷計算シート (GHP用2)'!$P$3:$AA$3)*0.075*U9*0.4</f>
        <v>0</v>
      </c>
      <c r="Y9" s="175">
        <f>('年間負荷計算シート (EHP用)'!$AB6*0.075)*U9*0.4</f>
        <v>0</v>
      </c>
      <c r="Z9" s="76">
        <f>IFERROR((L9+O9),"")</f>
        <v>0</v>
      </c>
      <c r="AA9" s="126">
        <f>IFERROR((W9+Y9),"")</f>
        <v>0</v>
      </c>
      <c r="AB9" s="126">
        <f>IFERROR((Z9*'CO2削減量判定(全熱交換機G)'!$C$7)+(AA9*'CO2削減量判定(全熱交換機G)'!$C$8),"")</f>
        <v>0</v>
      </c>
      <c r="AC9" s="45"/>
      <c r="AD9" s="167">
        <v>1</v>
      </c>
      <c r="AE9" s="128">
        <f t="shared" ref="AE9:AE28" si="1">B9</f>
        <v>0</v>
      </c>
      <c r="AF9" s="229">
        <f t="shared" ref="AF9:AF28" si="2">C9</f>
        <v>0</v>
      </c>
      <c r="AG9" s="128">
        <f t="shared" ref="AG9:AG28" si="3">D9</f>
        <v>0</v>
      </c>
      <c r="AH9" s="129">
        <f t="shared" ref="AH9:AH28" si="4">E9</f>
        <v>0</v>
      </c>
      <c r="AI9" s="191">
        <v>0.6</v>
      </c>
      <c r="AJ9" s="130">
        <v>22.4</v>
      </c>
      <c r="AK9" s="132">
        <v>0.55000000000000004</v>
      </c>
      <c r="AL9" s="131">
        <v>19.100000000000001</v>
      </c>
      <c r="AM9" s="197">
        <f>AK9*AH9*SUM('年間負荷計算シート (EHP用)'!$C$3:$N$3)*AG9</f>
        <v>0</v>
      </c>
      <c r="AN9" s="216">
        <f>AG9*AH9*AL9*SUM('年間負荷計算シート (GHP用2)'!$C$3:$N$3)*0.075*AI9</f>
        <v>0</v>
      </c>
      <c r="AO9" s="175">
        <f>('年間負荷計算シート (EHP用)'!$O6*0.075*AI9)</f>
        <v>0</v>
      </c>
      <c r="AP9" s="130">
        <v>25</v>
      </c>
      <c r="AQ9" s="165">
        <v>0.55000000000000004</v>
      </c>
      <c r="AR9" s="131">
        <v>18.7</v>
      </c>
      <c r="AS9" s="211">
        <f>AQ9*AH9*SUM('年間負荷計算シート (EHP用)'!$P$3:$AA$3)</f>
        <v>0</v>
      </c>
      <c r="AT9" s="216">
        <f>AG9*AH9*AR9*SUM('年間負荷計算シート (GHP用2)'!$P$3:$AA$3)*0.075*AI9</f>
        <v>0</v>
      </c>
      <c r="AU9" s="175">
        <f>('年間負荷計算シート (EHP用)'!AB6*0.075)*AI9</f>
        <v>0</v>
      </c>
      <c r="AV9" s="76">
        <f>IFERROR((AM9+AS9),"")</f>
        <v>0</v>
      </c>
      <c r="AW9" s="126">
        <f>IFERROR((AO9+AU9),"")</f>
        <v>0</v>
      </c>
      <c r="AX9" s="126">
        <f>IFERROR((AV9*'CO2削減量判定(全熱交換機G)'!$C$7)+(AW9*'CO2削減量判定(全熱交換機G)'!$C$8),"")</f>
        <v>0</v>
      </c>
    </row>
    <row r="10" spans="1:50">
      <c r="A10" s="168">
        <v>2</v>
      </c>
      <c r="B10" s="7"/>
      <c r="C10" s="81"/>
      <c r="D10" s="7"/>
      <c r="E10" s="9"/>
      <c r="F10" s="8"/>
      <c r="G10" s="4"/>
      <c r="H10" s="9"/>
      <c r="I10" s="8"/>
      <c r="J10" s="83"/>
      <c r="K10" s="9"/>
      <c r="L10" s="198">
        <f>G10*E10*SUM('年間負荷計算シート (EHP用)'!$C$3:$N$3)*D10</f>
        <v>0</v>
      </c>
      <c r="M10" s="217">
        <f>D10*E10*H10*SUM('年間負荷計算シート (GHP用2)'!C4:N4)*0.075</f>
        <v>0</v>
      </c>
      <c r="N10" s="215">
        <f>('年間負荷計算シート (EHP用)'!$O7*0.075)</f>
        <v>0</v>
      </c>
      <c r="O10" s="212">
        <f>J10*N10*SUM('年間負荷計算シート (EHP用)'!$P$3:$AA$3)</f>
        <v>0</v>
      </c>
      <c r="P10" s="217">
        <f>D10*E10*K10*SUM('年間負荷計算シート (GHP用2)'!$P$3:$AA$3)*0.075</f>
        <v>0</v>
      </c>
      <c r="Q10" s="176">
        <f>('年間負荷計算シート (EHP用)'!$AB7*0.075)</f>
        <v>0</v>
      </c>
      <c r="R10" s="77">
        <f t="shared" si="0"/>
        <v>0</v>
      </c>
      <c r="S10" s="107">
        <f t="shared" ref="S10:S28" si="5">IFERROR((N10+Q10)*D10,"")</f>
        <v>0</v>
      </c>
      <c r="T10" s="107">
        <f>IFERROR((R10*'CO2削減量判定(全熱交換機G)'!$C$7)+(S10*'CO2削減量判定(全熱交換機G)'!$C$8),"")</f>
        <v>0</v>
      </c>
      <c r="U10" s="191"/>
      <c r="V10" s="217">
        <f>D10*E10*H10*SUM('年間負荷計算シート (GHP用2)'!$C$3:$N$3)*0.075*U10*0.3</f>
        <v>0</v>
      </c>
      <c r="W10" s="176">
        <f>('年間負荷計算シート (EHP用)'!$O7*0.075*U10*0.3)</f>
        <v>0</v>
      </c>
      <c r="X10" s="217">
        <f>D10*E10*H10*SUM('年間負荷計算シート (GHP用2)'!$P$3:$AA$3)*0.075*U10*0.4</f>
        <v>0</v>
      </c>
      <c r="Y10" s="176">
        <f>('年間負荷計算シート (EHP用)'!$AB7*0.075)*U10*0.4</f>
        <v>0</v>
      </c>
      <c r="Z10" s="77">
        <f t="shared" ref="Z10:Z28" si="6">IFERROR((Q10+W10),"")</f>
        <v>0</v>
      </c>
      <c r="AA10" s="107">
        <f t="shared" ref="AA10:AA28" si="7">IFERROR((S10+Y10)*N10,"")</f>
        <v>0</v>
      </c>
      <c r="AB10" s="107">
        <f>IFERROR((Z10*'CO2削減量判定(全熱交換機G)'!$C$7)+(AA10*'CO2削減量判定(全熱交換機G)'!$C$8),"")</f>
        <v>0</v>
      </c>
      <c r="AC10" s="45"/>
      <c r="AD10" s="168">
        <v>2</v>
      </c>
      <c r="AE10" s="106">
        <f t="shared" si="1"/>
        <v>0</v>
      </c>
      <c r="AF10" s="230">
        <f t="shared" si="2"/>
        <v>0</v>
      </c>
      <c r="AG10" s="106">
        <f t="shared" si="3"/>
        <v>0</v>
      </c>
      <c r="AH10" s="108">
        <f t="shared" si="4"/>
        <v>0</v>
      </c>
      <c r="AI10" s="191">
        <v>0.6</v>
      </c>
      <c r="AJ10" s="8"/>
      <c r="AK10" s="4"/>
      <c r="AL10" s="9"/>
      <c r="AM10" s="198">
        <f>AK10*AH10*SUM('年間負荷計算シート (EHP用)'!$C$3:$N$3)*AG10*AI10</f>
        <v>0</v>
      </c>
      <c r="AN10" s="217">
        <f>AG10*AH10*AL10*SUM('年間負荷計算シート (GHP用2)'!$C$3:$N$3)*0.075*AI10</f>
        <v>0</v>
      </c>
      <c r="AO10" s="176">
        <f>('年間負荷計算シート (EHP用)'!$O7*0.075*AI10)</f>
        <v>0</v>
      </c>
      <c r="AP10" s="8"/>
      <c r="AQ10" s="83"/>
      <c r="AR10" s="9"/>
      <c r="AS10" s="212">
        <f>AQ10*AO10*SUM('年間負荷計算シート (EHP用)'!$P$3:$AA$3)</f>
        <v>0</v>
      </c>
      <c r="AT10" s="217">
        <f>AG10*AH10*AR10*SUM('年間負荷計算シート (GHP用2)'!$P$3:$AA$3)*0.075*AI10</f>
        <v>0</v>
      </c>
      <c r="AU10" s="176">
        <f>('年間負荷計算シート (EHP用)'!AB7*0.075)*AI10</f>
        <v>0</v>
      </c>
      <c r="AV10" s="77">
        <f t="shared" ref="AV10:AV28" si="8">IFERROR((AM10+AS10),"")</f>
        <v>0</v>
      </c>
      <c r="AW10" s="107">
        <f t="shared" ref="AW10:AW28" si="9">IFERROR((AO10+AU10)*AG10,"")</f>
        <v>0</v>
      </c>
      <c r="AX10" s="107">
        <f>IFERROR((AV10*'CO2削減量判定(全熱交換機G)'!$C$7)+(AW10*'CO2削減量判定(全熱交換機G)'!$C$8),"")</f>
        <v>0</v>
      </c>
    </row>
    <row r="11" spans="1:50">
      <c r="A11" s="168">
        <v>3</v>
      </c>
      <c r="B11" s="19"/>
      <c r="C11" s="81"/>
      <c r="D11" s="7"/>
      <c r="E11" s="22"/>
      <c r="F11" s="8"/>
      <c r="G11" s="4"/>
      <c r="H11" s="9"/>
      <c r="I11" s="8"/>
      <c r="J11" s="83"/>
      <c r="K11" s="9"/>
      <c r="L11" s="198">
        <f>G11*E11*SUM('年間負荷計算シート (EHP用)'!$C$3:$N$3)*D11</f>
        <v>0</v>
      </c>
      <c r="M11" s="217">
        <f>D11*E11*H11*SUM('年間負荷計算シート (GHP用2)'!C5:N5)*0.075</f>
        <v>0</v>
      </c>
      <c r="N11" s="215">
        <f>('年間負荷計算シート (EHP用)'!$O8*0.075)</f>
        <v>0</v>
      </c>
      <c r="O11" s="212">
        <f>J11*N11*SUM('年間負荷計算シート (EHP用)'!$P$3:$AA$3)</f>
        <v>0</v>
      </c>
      <c r="P11" s="217">
        <f>D11*E11*K11*SUM('年間負荷計算シート (GHP用2)'!$P$3:$AA$3)*0.075</f>
        <v>0</v>
      </c>
      <c r="Q11" s="176">
        <f>('年間負荷計算シート (EHP用)'!$AB8*0.075)</f>
        <v>0</v>
      </c>
      <c r="R11" s="77">
        <f t="shared" si="0"/>
        <v>0</v>
      </c>
      <c r="S11" s="107">
        <f t="shared" si="5"/>
        <v>0</v>
      </c>
      <c r="T11" s="107">
        <f>IFERROR((R11*'CO2削減量判定(全熱交換機G)'!$C$7)+(S11*'CO2削減量判定(全熱交換機G)'!$C$8),"")</f>
        <v>0</v>
      </c>
      <c r="U11" s="191"/>
      <c r="V11" s="217">
        <f>D11*E11*H11*SUM('年間負荷計算シート (GHP用2)'!$C$3:$N$3)*0.075*U11*0.3</f>
        <v>0</v>
      </c>
      <c r="W11" s="176">
        <f>('年間負荷計算シート (EHP用)'!$O8*0.075*U11*0.3)</f>
        <v>0</v>
      </c>
      <c r="X11" s="217">
        <f>D11*E11*H11*SUM('年間負荷計算シート (GHP用2)'!$P$3:$AA$3)*0.075*U11*0.4</f>
        <v>0</v>
      </c>
      <c r="Y11" s="176">
        <f>('年間負荷計算シート (EHP用)'!$AB8*0.075)*U11*0.4</f>
        <v>0</v>
      </c>
      <c r="Z11" s="77">
        <f t="shared" si="6"/>
        <v>0</v>
      </c>
      <c r="AA11" s="107">
        <f t="shared" si="7"/>
        <v>0</v>
      </c>
      <c r="AB11" s="107">
        <f>IFERROR((Z11*'CO2削減量判定(全熱交換機G)'!$C$7)+(AA11*'CO2削減量判定(全熱交換機G)'!$C$8),"")</f>
        <v>0</v>
      </c>
      <c r="AC11" s="45"/>
      <c r="AD11" s="168">
        <v>3</v>
      </c>
      <c r="AE11" s="33">
        <f t="shared" si="1"/>
        <v>0</v>
      </c>
      <c r="AF11" s="230">
        <f t="shared" si="2"/>
        <v>0</v>
      </c>
      <c r="AG11" s="106">
        <f t="shared" si="3"/>
        <v>0</v>
      </c>
      <c r="AH11" s="231">
        <f t="shared" si="4"/>
        <v>0</v>
      </c>
      <c r="AI11" s="191">
        <v>0.6</v>
      </c>
      <c r="AJ11" s="8"/>
      <c r="AK11" s="4"/>
      <c r="AL11" s="9"/>
      <c r="AM11" s="198">
        <f>AK11*AH11*SUM('年間負荷計算シート (EHP用)'!$C$3:$N$3)*AG11*AI11</f>
        <v>0</v>
      </c>
      <c r="AN11" s="217">
        <f>AG11*AH11*AL11*SUM('年間負荷計算シート (GHP用2)'!$C$3:$N$3)*0.075*AI11</f>
        <v>0</v>
      </c>
      <c r="AO11" s="176">
        <f>('年間負荷計算シート (EHP用)'!$O8*0.075*AI11)</f>
        <v>0</v>
      </c>
      <c r="AP11" s="8"/>
      <c r="AQ11" s="83"/>
      <c r="AR11" s="9"/>
      <c r="AS11" s="212">
        <f>AQ11*AO11*SUM('年間負荷計算シート (EHP用)'!$P$3:$AA$3)</f>
        <v>0</v>
      </c>
      <c r="AT11" s="217">
        <f>AG11*AH11*AR11*SUM('年間負荷計算シート (GHP用2)'!$P$3:$AA$3)*0.075*AI11</f>
        <v>0</v>
      </c>
      <c r="AU11" s="176">
        <f>('年間負荷計算シート (EHP用)'!AB8*0.075)*AI11</f>
        <v>0</v>
      </c>
      <c r="AV11" s="77">
        <f t="shared" si="8"/>
        <v>0</v>
      </c>
      <c r="AW11" s="107">
        <f t="shared" si="9"/>
        <v>0</v>
      </c>
      <c r="AX11" s="107">
        <f>IFERROR((AV11*'CO2削減量判定(全熱交換機G)'!$C$7)+(AW11*'CO2削減量判定(全熱交換機G)'!$C$8),"")</f>
        <v>0</v>
      </c>
    </row>
    <row r="12" spans="1:50">
      <c r="A12" s="168">
        <v>4</v>
      </c>
      <c r="B12" s="7"/>
      <c r="C12" s="81"/>
      <c r="D12" s="7"/>
      <c r="E12" s="9"/>
      <c r="F12" s="8"/>
      <c r="G12" s="4"/>
      <c r="H12" s="9"/>
      <c r="I12" s="8"/>
      <c r="J12" s="83"/>
      <c r="K12" s="9"/>
      <c r="L12" s="198">
        <f>G12*E12*SUM('年間負荷計算シート (EHP用)'!$C$3:$N$3)*D12</f>
        <v>0</v>
      </c>
      <c r="M12" s="217">
        <f>D12*E12*H12*SUM('年間負荷計算シート (GHP用2)'!C6:N6)*0.075</f>
        <v>0</v>
      </c>
      <c r="N12" s="215">
        <f>('年間負荷計算シート (EHP用)'!$O9*0.075)</f>
        <v>0</v>
      </c>
      <c r="O12" s="212">
        <f>J12*N12*SUM('年間負荷計算シート (EHP用)'!$P$3:$AA$3)</f>
        <v>0</v>
      </c>
      <c r="P12" s="217">
        <f>D12*E12*K12*SUM('年間負荷計算シート (GHP用2)'!$P$3:$AA$3)*0.075</f>
        <v>0</v>
      </c>
      <c r="Q12" s="176">
        <f>('年間負荷計算シート (EHP用)'!$AB9*0.075)</f>
        <v>0</v>
      </c>
      <c r="R12" s="77">
        <f t="shared" si="0"/>
        <v>0</v>
      </c>
      <c r="S12" s="107">
        <f t="shared" si="5"/>
        <v>0</v>
      </c>
      <c r="T12" s="107">
        <f>IFERROR((R12*'CO2削減量判定(全熱交換機G)'!$C$7)+(S12*'CO2削減量判定(全熱交換機G)'!$C$8),"")</f>
        <v>0</v>
      </c>
      <c r="U12" s="191"/>
      <c r="V12" s="217">
        <f>D12*E12*H12*SUM('年間負荷計算シート (GHP用2)'!$C$3:$N$3)*0.075*U12*0.3</f>
        <v>0</v>
      </c>
      <c r="W12" s="176">
        <f>('年間負荷計算シート (EHP用)'!$O9*0.075*U12*0.3)</f>
        <v>0</v>
      </c>
      <c r="X12" s="217">
        <f>D12*E12*H12*SUM('年間負荷計算シート (GHP用2)'!$P$3:$AA$3)*0.075*U12*0.4</f>
        <v>0</v>
      </c>
      <c r="Y12" s="176">
        <f>('年間負荷計算シート (EHP用)'!$AB9*0.075)*U12*0.4</f>
        <v>0</v>
      </c>
      <c r="Z12" s="77">
        <f t="shared" si="6"/>
        <v>0</v>
      </c>
      <c r="AA12" s="107">
        <f t="shared" si="7"/>
        <v>0</v>
      </c>
      <c r="AB12" s="107">
        <f>IFERROR((Z12*'CO2削減量判定(全熱交換機G)'!$C$7)+(AA12*'CO2削減量判定(全熱交換機G)'!$C$8),"")</f>
        <v>0</v>
      </c>
      <c r="AC12" s="45"/>
      <c r="AD12" s="168">
        <v>4</v>
      </c>
      <c r="AE12" s="106">
        <f t="shared" si="1"/>
        <v>0</v>
      </c>
      <c r="AF12" s="230">
        <f t="shared" si="2"/>
        <v>0</v>
      </c>
      <c r="AG12" s="106">
        <f t="shared" si="3"/>
        <v>0</v>
      </c>
      <c r="AH12" s="108">
        <f t="shared" si="4"/>
        <v>0</v>
      </c>
      <c r="AI12" s="191">
        <v>0.6</v>
      </c>
      <c r="AJ12" s="8"/>
      <c r="AK12" s="4"/>
      <c r="AL12" s="9"/>
      <c r="AM12" s="198">
        <f>AK12*AH12*SUM('年間負荷計算シート (EHP用)'!$C$3:$N$3)*AG12*AI12</f>
        <v>0</v>
      </c>
      <c r="AN12" s="217">
        <f>AG12*AH12*AL12*SUM('年間負荷計算シート (GHP用2)'!$C$3:$N$3)*0.075*AI12</f>
        <v>0</v>
      </c>
      <c r="AO12" s="176">
        <f>('年間負荷計算シート (EHP用)'!$O9*0.075*AI12)</f>
        <v>0</v>
      </c>
      <c r="AP12" s="8"/>
      <c r="AQ12" s="83"/>
      <c r="AR12" s="9"/>
      <c r="AS12" s="212">
        <f>AQ12*AO12*SUM('年間負荷計算シート (EHP用)'!$P$3:$AA$3)</f>
        <v>0</v>
      </c>
      <c r="AT12" s="217">
        <f>AG12*AH12*AR12*SUM('年間負荷計算シート (GHP用2)'!$P$3:$AA$3)*0.075*AI12</f>
        <v>0</v>
      </c>
      <c r="AU12" s="176">
        <f>('年間負荷計算シート (EHP用)'!AB9*0.075)*AI12</f>
        <v>0</v>
      </c>
      <c r="AV12" s="77">
        <f t="shared" si="8"/>
        <v>0</v>
      </c>
      <c r="AW12" s="107">
        <f t="shared" si="9"/>
        <v>0</v>
      </c>
      <c r="AX12" s="107">
        <f>IFERROR((AV12*'CO2削減量判定(全熱交換機G)'!$C$7)+(AW12*'CO2削減量判定(全熱交換機G)'!$C$8),"")</f>
        <v>0</v>
      </c>
    </row>
    <row r="13" spans="1:50">
      <c r="A13" s="168">
        <v>5</v>
      </c>
      <c r="B13" s="19"/>
      <c r="C13" s="81"/>
      <c r="D13" s="7"/>
      <c r="E13" s="9"/>
      <c r="F13" s="8"/>
      <c r="G13" s="4"/>
      <c r="H13" s="9"/>
      <c r="I13" s="8"/>
      <c r="J13" s="83"/>
      <c r="K13" s="9"/>
      <c r="L13" s="198">
        <f>G13*E13*SUM('年間負荷計算シート (EHP用)'!$C$3:$N$3)*D13</f>
        <v>0</v>
      </c>
      <c r="M13" s="217">
        <f>D13*E13*H13*SUM('年間負荷計算シート (GHP用2)'!C7:N7)*0.075</f>
        <v>0</v>
      </c>
      <c r="N13" s="215">
        <f>('年間負荷計算シート (EHP用)'!$O10*0.075)</f>
        <v>0</v>
      </c>
      <c r="O13" s="212">
        <f>J13*N13*SUM('年間負荷計算シート (EHP用)'!$P$3:$AA$3)</f>
        <v>0</v>
      </c>
      <c r="P13" s="217">
        <f>D13*E13*K13*SUM('年間負荷計算シート (GHP用2)'!$P$3:$AA$3)*0.075</f>
        <v>0</v>
      </c>
      <c r="Q13" s="176">
        <f>('年間負荷計算シート (EHP用)'!$AB10*0.075)</f>
        <v>0</v>
      </c>
      <c r="R13" s="77">
        <f t="shared" si="0"/>
        <v>0</v>
      </c>
      <c r="S13" s="107">
        <f t="shared" si="5"/>
        <v>0</v>
      </c>
      <c r="T13" s="107">
        <f>IFERROR((R13*'CO2削減量判定(全熱交換機G)'!$C$7)+(S13*'CO2削減量判定(全熱交換機G)'!$C$8),"")</f>
        <v>0</v>
      </c>
      <c r="U13" s="191"/>
      <c r="V13" s="217">
        <f>D13*E13*H13*SUM('年間負荷計算シート (GHP用2)'!$C$3:$N$3)*0.075*U13*0.3</f>
        <v>0</v>
      </c>
      <c r="W13" s="176">
        <f>('年間負荷計算シート (EHP用)'!$O10*0.075*U13*0.3)</f>
        <v>0</v>
      </c>
      <c r="X13" s="217">
        <f>D13*E13*H13*SUM('年間負荷計算シート (GHP用2)'!$P$3:$AA$3)*0.075*U13*0.4</f>
        <v>0</v>
      </c>
      <c r="Y13" s="176">
        <f>('年間負荷計算シート (EHP用)'!$AB10*0.075)*U13*0.4</f>
        <v>0</v>
      </c>
      <c r="Z13" s="77">
        <f t="shared" si="6"/>
        <v>0</v>
      </c>
      <c r="AA13" s="107">
        <f t="shared" si="7"/>
        <v>0</v>
      </c>
      <c r="AB13" s="107">
        <f>IFERROR((Z13*'CO2削減量判定(全熱交換機G)'!$C$7)+(AA13*'CO2削減量判定(全熱交換機G)'!$C$8),"")</f>
        <v>0</v>
      </c>
      <c r="AC13" s="45"/>
      <c r="AD13" s="168">
        <v>5</v>
      </c>
      <c r="AE13" s="33">
        <f t="shared" si="1"/>
        <v>0</v>
      </c>
      <c r="AF13" s="230">
        <f t="shared" si="2"/>
        <v>0</v>
      </c>
      <c r="AG13" s="106">
        <f t="shared" si="3"/>
        <v>0</v>
      </c>
      <c r="AH13" s="108">
        <f t="shared" si="4"/>
        <v>0</v>
      </c>
      <c r="AI13" s="191">
        <v>0.6</v>
      </c>
      <c r="AJ13" s="8"/>
      <c r="AK13" s="4"/>
      <c r="AL13" s="9"/>
      <c r="AM13" s="198">
        <f>AK13*AH13*SUM('年間負荷計算シート (EHP用)'!$C$3:$N$3)*AG13*AI13</f>
        <v>0</v>
      </c>
      <c r="AN13" s="217">
        <f>AG13*AH13*AL13*SUM('年間負荷計算シート (GHP用2)'!$C$3:$N$3)*0.075*AI13</f>
        <v>0</v>
      </c>
      <c r="AO13" s="176">
        <f>('年間負荷計算シート (EHP用)'!$O10*0.075*AI13)</f>
        <v>0</v>
      </c>
      <c r="AP13" s="8"/>
      <c r="AQ13" s="83"/>
      <c r="AR13" s="9"/>
      <c r="AS13" s="212">
        <f>AQ13*AO13*SUM('年間負荷計算シート (EHP用)'!$P$3:$AA$3)</f>
        <v>0</v>
      </c>
      <c r="AT13" s="217">
        <f>AG13*AH13*AR13*SUM('年間負荷計算シート (GHP用2)'!$P$3:$AA$3)*0.075*AI13</f>
        <v>0</v>
      </c>
      <c r="AU13" s="176">
        <f>('年間負荷計算シート (EHP用)'!AB10*0.075)*AI13</f>
        <v>0</v>
      </c>
      <c r="AV13" s="77">
        <f t="shared" si="8"/>
        <v>0</v>
      </c>
      <c r="AW13" s="107">
        <f t="shared" si="9"/>
        <v>0</v>
      </c>
      <c r="AX13" s="107">
        <f>IFERROR((AV13*'CO2削減量判定(全熱交換機G)'!$C$7)+(AW13*'CO2削減量判定(全熱交換機G)'!$C$8),"")</f>
        <v>0</v>
      </c>
    </row>
    <row r="14" spans="1:50">
      <c r="A14" s="168">
        <v>6</v>
      </c>
      <c r="B14" s="7"/>
      <c r="C14" s="81"/>
      <c r="D14" s="7"/>
      <c r="E14" s="9"/>
      <c r="F14" s="8"/>
      <c r="G14" s="4"/>
      <c r="H14" s="9"/>
      <c r="I14" s="8"/>
      <c r="J14" s="83"/>
      <c r="K14" s="9"/>
      <c r="L14" s="198">
        <f>G14*E14*SUM('年間負荷計算シート (EHP用)'!$C$3:$N$3)*D14</f>
        <v>0</v>
      </c>
      <c r="M14" s="217">
        <f>D14*E14*H14*SUM('年間負荷計算シート (GHP用2)'!C8:N8)*0.075</f>
        <v>0</v>
      </c>
      <c r="N14" s="215">
        <f>('年間負荷計算シート (EHP用)'!$O11*0.075)</f>
        <v>0</v>
      </c>
      <c r="O14" s="212">
        <f>J14*N14*SUM('年間負荷計算シート (EHP用)'!$P$3:$AA$3)</f>
        <v>0</v>
      </c>
      <c r="P14" s="217">
        <f>D14*E14*K14*SUM('年間負荷計算シート (GHP用2)'!$P$3:$AA$3)*0.075</f>
        <v>0</v>
      </c>
      <c r="Q14" s="176">
        <f>('年間負荷計算シート (EHP用)'!$AB11*0.075)</f>
        <v>0</v>
      </c>
      <c r="R14" s="77">
        <f t="shared" si="0"/>
        <v>0</v>
      </c>
      <c r="S14" s="107">
        <f t="shared" si="5"/>
        <v>0</v>
      </c>
      <c r="T14" s="107">
        <f>IFERROR((R14*'CO2削減量判定(全熱交換機G)'!$C$7)+(S14*'CO2削減量判定(全熱交換機G)'!$C$8),"")</f>
        <v>0</v>
      </c>
      <c r="U14" s="191"/>
      <c r="V14" s="217">
        <f>D14*E14*H14*SUM('年間負荷計算シート (GHP用2)'!$C$3:$N$3)*0.075*U14*0.3</f>
        <v>0</v>
      </c>
      <c r="W14" s="176">
        <f>('年間負荷計算シート (EHP用)'!$O11*0.075*U14*0.3)</f>
        <v>0</v>
      </c>
      <c r="X14" s="217">
        <f>D14*E14*H14*SUM('年間負荷計算シート (GHP用2)'!$P$3:$AA$3)*0.075*U14*0.4</f>
        <v>0</v>
      </c>
      <c r="Y14" s="176">
        <f>('年間負荷計算シート (EHP用)'!$AB11*0.075)*U14*0.4</f>
        <v>0</v>
      </c>
      <c r="Z14" s="77">
        <f t="shared" si="6"/>
        <v>0</v>
      </c>
      <c r="AA14" s="107">
        <f t="shared" si="7"/>
        <v>0</v>
      </c>
      <c r="AB14" s="107">
        <f>IFERROR((Z14*'CO2削減量判定(全熱交換機G)'!$C$7)+(AA14*'CO2削減量判定(全熱交換機G)'!$C$8),"")</f>
        <v>0</v>
      </c>
      <c r="AC14" s="45"/>
      <c r="AD14" s="168">
        <v>6</v>
      </c>
      <c r="AE14" s="106">
        <f t="shared" si="1"/>
        <v>0</v>
      </c>
      <c r="AF14" s="230">
        <f t="shared" si="2"/>
        <v>0</v>
      </c>
      <c r="AG14" s="106">
        <f t="shared" si="3"/>
        <v>0</v>
      </c>
      <c r="AH14" s="108">
        <f t="shared" si="4"/>
        <v>0</v>
      </c>
      <c r="AI14" s="191">
        <v>0.6</v>
      </c>
      <c r="AJ14" s="8"/>
      <c r="AK14" s="4"/>
      <c r="AL14" s="9"/>
      <c r="AM14" s="198">
        <f>AK14*AH14*SUM('年間負荷計算シート (EHP用)'!$C$3:$N$3)*AG14*AI14</f>
        <v>0</v>
      </c>
      <c r="AN14" s="217">
        <f>AG14*AH14*AL14*SUM('年間負荷計算シート (GHP用2)'!$C$3:$N$3)*0.075*AI14</f>
        <v>0</v>
      </c>
      <c r="AO14" s="176">
        <f>('年間負荷計算シート (EHP用)'!$O11*0.075*AI14)</f>
        <v>0</v>
      </c>
      <c r="AP14" s="8"/>
      <c r="AQ14" s="83"/>
      <c r="AR14" s="9"/>
      <c r="AS14" s="212">
        <f>AQ14*AO14*SUM('年間負荷計算シート (EHP用)'!$P$3:$AA$3)</f>
        <v>0</v>
      </c>
      <c r="AT14" s="217">
        <f>AG14*AH14*AR14*SUM('年間負荷計算シート (GHP用2)'!$P$3:$AA$3)*0.075*AI14</f>
        <v>0</v>
      </c>
      <c r="AU14" s="176">
        <f>('年間負荷計算シート (EHP用)'!AB11*0.075)*AI14</f>
        <v>0</v>
      </c>
      <c r="AV14" s="77">
        <f t="shared" si="8"/>
        <v>0</v>
      </c>
      <c r="AW14" s="107">
        <f t="shared" si="9"/>
        <v>0</v>
      </c>
      <c r="AX14" s="107">
        <f>IFERROR((AV14*'CO2削減量判定(全熱交換機G)'!$C$7)+(AW14*'CO2削減量判定(全熱交換機G)'!$C$8),"")</f>
        <v>0</v>
      </c>
    </row>
    <row r="15" spans="1:50">
      <c r="A15" s="168">
        <v>7</v>
      </c>
      <c r="B15" s="19"/>
      <c r="C15" s="81"/>
      <c r="D15" s="7"/>
      <c r="E15" s="9"/>
      <c r="F15" s="8"/>
      <c r="G15" s="4"/>
      <c r="H15" s="9"/>
      <c r="I15" s="8"/>
      <c r="J15" s="83"/>
      <c r="K15" s="9"/>
      <c r="L15" s="198">
        <f>G15*E15*SUM('年間負荷計算シート (EHP用)'!$C$3:$N$3)*D15</f>
        <v>0</v>
      </c>
      <c r="M15" s="217">
        <f>D15*E15*H15*SUM('年間負荷計算シート (GHP用2)'!C9:N9)*0.075</f>
        <v>0</v>
      </c>
      <c r="N15" s="215">
        <f>('年間負荷計算シート (EHP用)'!$O12*0.075)</f>
        <v>0</v>
      </c>
      <c r="O15" s="212">
        <f>J15*N15*SUM('年間負荷計算シート (EHP用)'!$P$3:$AA$3)</f>
        <v>0</v>
      </c>
      <c r="P15" s="217">
        <f>D15*E15*K15*SUM('年間負荷計算シート (GHP用2)'!$P$3:$AA$3)*0.075</f>
        <v>0</v>
      </c>
      <c r="Q15" s="176">
        <f>('年間負荷計算シート (EHP用)'!$AB12*0.075)</f>
        <v>0</v>
      </c>
      <c r="R15" s="77">
        <f t="shared" si="0"/>
        <v>0</v>
      </c>
      <c r="S15" s="107">
        <f t="shared" si="5"/>
        <v>0</v>
      </c>
      <c r="T15" s="107">
        <f>IFERROR((R15*'CO2削減量判定(全熱交換機G)'!$C$7)+(S15*'CO2削減量判定(全熱交換機G)'!$C$8),"")</f>
        <v>0</v>
      </c>
      <c r="U15" s="191"/>
      <c r="V15" s="217">
        <f>D15*E15*H15*SUM('年間負荷計算シート (GHP用2)'!$C$3:$N$3)*0.075*U15*0.3</f>
        <v>0</v>
      </c>
      <c r="W15" s="176">
        <f>('年間負荷計算シート (EHP用)'!$O12*0.075*U15*0.3)</f>
        <v>0</v>
      </c>
      <c r="X15" s="217">
        <f>D15*E15*H15*SUM('年間負荷計算シート (GHP用2)'!$P$3:$AA$3)*0.075*U15*0.4</f>
        <v>0</v>
      </c>
      <c r="Y15" s="176">
        <f>('年間負荷計算シート (EHP用)'!$AB12*0.075)*U15*0.4</f>
        <v>0</v>
      </c>
      <c r="Z15" s="77">
        <f t="shared" si="6"/>
        <v>0</v>
      </c>
      <c r="AA15" s="107">
        <f t="shared" si="7"/>
        <v>0</v>
      </c>
      <c r="AB15" s="107">
        <f>IFERROR((Z15*'CO2削減量判定(全熱交換機G)'!$C$7)+(AA15*'CO2削減量判定(全熱交換機G)'!$C$8),"")</f>
        <v>0</v>
      </c>
      <c r="AC15" s="45"/>
      <c r="AD15" s="168">
        <v>7</v>
      </c>
      <c r="AE15" s="33">
        <f t="shared" si="1"/>
        <v>0</v>
      </c>
      <c r="AF15" s="230">
        <f t="shared" si="2"/>
        <v>0</v>
      </c>
      <c r="AG15" s="106">
        <f t="shared" si="3"/>
        <v>0</v>
      </c>
      <c r="AH15" s="108">
        <f t="shared" si="4"/>
        <v>0</v>
      </c>
      <c r="AI15" s="191">
        <v>0.6</v>
      </c>
      <c r="AJ15" s="8"/>
      <c r="AK15" s="4"/>
      <c r="AL15" s="9"/>
      <c r="AM15" s="198">
        <f>AK15*AH15*SUM('年間負荷計算シート (EHP用)'!$C$3:$N$3)*AG15*AI15</f>
        <v>0</v>
      </c>
      <c r="AN15" s="217">
        <f>AG15*AH15*AL15*SUM('年間負荷計算シート (GHP用2)'!$C$3:$N$3)*0.075*AI15</f>
        <v>0</v>
      </c>
      <c r="AO15" s="176">
        <f>('年間負荷計算シート (EHP用)'!$O12*0.075*AI15)</f>
        <v>0</v>
      </c>
      <c r="AP15" s="8"/>
      <c r="AQ15" s="83"/>
      <c r="AR15" s="9"/>
      <c r="AS15" s="212">
        <f>AQ15*AO15*SUM('年間負荷計算シート (EHP用)'!$P$3:$AA$3)</f>
        <v>0</v>
      </c>
      <c r="AT15" s="217">
        <f>AG15*AH15*AR15*SUM('年間負荷計算シート (GHP用2)'!$P$3:$AA$3)*0.075*AI15</f>
        <v>0</v>
      </c>
      <c r="AU15" s="176">
        <f>('年間負荷計算シート (EHP用)'!AB12*0.075)*AI15</f>
        <v>0</v>
      </c>
      <c r="AV15" s="77">
        <f t="shared" si="8"/>
        <v>0</v>
      </c>
      <c r="AW15" s="107">
        <f t="shared" si="9"/>
        <v>0</v>
      </c>
      <c r="AX15" s="107">
        <f>IFERROR((AV15*'CO2削減量判定(全熱交換機G)'!$C$7)+(AW15*'CO2削減量判定(全熱交換機G)'!$C$8),"")</f>
        <v>0</v>
      </c>
    </row>
    <row r="16" spans="1:50">
      <c r="A16" s="168">
        <v>8</v>
      </c>
      <c r="B16" s="7"/>
      <c r="C16" s="81"/>
      <c r="D16" s="7"/>
      <c r="E16" s="22"/>
      <c r="F16" s="8"/>
      <c r="G16" s="4"/>
      <c r="H16" s="9"/>
      <c r="I16" s="8"/>
      <c r="J16" s="83"/>
      <c r="K16" s="9"/>
      <c r="L16" s="198">
        <f>G16*E16*SUM('年間負荷計算シート (EHP用)'!$C$3:$N$3)*D16</f>
        <v>0</v>
      </c>
      <c r="M16" s="217">
        <f>D16*E16*H16*SUM('年間負荷計算シート (GHP用2)'!C10:N10)*0.075</f>
        <v>0</v>
      </c>
      <c r="N16" s="215">
        <f>('年間負荷計算シート (EHP用)'!$O13*0.075)</f>
        <v>0</v>
      </c>
      <c r="O16" s="212">
        <f>J16*N16*SUM('年間負荷計算シート (EHP用)'!$P$3:$AA$3)</f>
        <v>0</v>
      </c>
      <c r="P16" s="217">
        <f>D16*E16*K16*SUM('年間負荷計算シート (GHP用2)'!$P$3:$AA$3)*0.075</f>
        <v>0</v>
      </c>
      <c r="Q16" s="176">
        <f>('年間負荷計算シート (EHP用)'!$AB13*0.075)</f>
        <v>0</v>
      </c>
      <c r="R16" s="77">
        <f t="shared" si="0"/>
        <v>0</v>
      </c>
      <c r="S16" s="107">
        <f t="shared" si="5"/>
        <v>0</v>
      </c>
      <c r="T16" s="107">
        <f>IFERROR((R16*'CO2削減量判定(全熱交換機G)'!$C$7)+(S16*'CO2削減量判定(全熱交換機G)'!$C$8),"")</f>
        <v>0</v>
      </c>
      <c r="U16" s="191"/>
      <c r="V16" s="217">
        <f>D16*E16*H16*SUM('年間負荷計算シート (GHP用2)'!$C$3:$N$3)*0.075*U16*0.3</f>
        <v>0</v>
      </c>
      <c r="W16" s="176">
        <f>('年間負荷計算シート (EHP用)'!$O13*0.075*U16*0.3)</f>
        <v>0</v>
      </c>
      <c r="X16" s="217">
        <f>D16*E16*H16*SUM('年間負荷計算シート (GHP用2)'!$P$3:$AA$3)*0.075*U16*0.4</f>
        <v>0</v>
      </c>
      <c r="Y16" s="176">
        <f>('年間負荷計算シート (EHP用)'!$AB13*0.075)*U16*0.4</f>
        <v>0</v>
      </c>
      <c r="Z16" s="77">
        <f t="shared" si="6"/>
        <v>0</v>
      </c>
      <c r="AA16" s="107">
        <f t="shared" si="7"/>
        <v>0</v>
      </c>
      <c r="AB16" s="107">
        <f>IFERROR((Z16*'CO2削減量判定(全熱交換機G)'!$C$7)+(AA16*'CO2削減量判定(全熱交換機G)'!$C$8),"")</f>
        <v>0</v>
      </c>
      <c r="AC16" s="45"/>
      <c r="AD16" s="168">
        <v>8</v>
      </c>
      <c r="AE16" s="106">
        <f t="shared" si="1"/>
        <v>0</v>
      </c>
      <c r="AF16" s="230">
        <f t="shared" si="2"/>
        <v>0</v>
      </c>
      <c r="AG16" s="106">
        <f t="shared" si="3"/>
        <v>0</v>
      </c>
      <c r="AH16" s="231">
        <f t="shared" si="4"/>
        <v>0</v>
      </c>
      <c r="AI16" s="191">
        <v>0.6</v>
      </c>
      <c r="AJ16" s="8"/>
      <c r="AK16" s="4"/>
      <c r="AL16" s="9"/>
      <c r="AM16" s="198">
        <f>AK16*AH16*SUM('年間負荷計算シート (EHP用)'!$C$3:$N$3)*AG16*AI16</f>
        <v>0</v>
      </c>
      <c r="AN16" s="217">
        <f>AG16*AH16*AL16*SUM('年間負荷計算シート (GHP用2)'!$C$3:$N$3)*0.075*AI16</f>
        <v>0</v>
      </c>
      <c r="AO16" s="176">
        <f>('年間負荷計算シート (EHP用)'!$O13*0.075*AI16)</f>
        <v>0</v>
      </c>
      <c r="AP16" s="8"/>
      <c r="AQ16" s="83"/>
      <c r="AR16" s="9"/>
      <c r="AS16" s="212">
        <f>AQ16*AO16*SUM('年間負荷計算シート (EHP用)'!$P$3:$AA$3)</f>
        <v>0</v>
      </c>
      <c r="AT16" s="217">
        <f>AG16*AH16*AR16*SUM('年間負荷計算シート (GHP用2)'!$P$3:$AA$3)*0.075*AI16</f>
        <v>0</v>
      </c>
      <c r="AU16" s="176">
        <f>('年間負荷計算シート (EHP用)'!AB13*0.075)*AI16</f>
        <v>0</v>
      </c>
      <c r="AV16" s="77">
        <f t="shared" si="8"/>
        <v>0</v>
      </c>
      <c r="AW16" s="107">
        <f t="shared" si="9"/>
        <v>0</v>
      </c>
      <c r="AX16" s="107">
        <f>IFERROR((AV16*'CO2削減量判定(全熱交換機G)'!$C$7)+(AW16*'CO2削減量判定(全熱交換機G)'!$C$8),"")</f>
        <v>0</v>
      </c>
    </row>
    <row r="17" spans="1:50">
      <c r="A17" s="168">
        <v>9</v>
      </c>
      <c r="B17" s="19"/>
      <c r="C17" s="81"/>
      <c r="D17" s="7"/>
      <c r="E17" s="9"/>
      <c r="F17" s="8"/>
      <c r="G17" s="4"/>
      <c r="H17" s="9"/>
      <c r="I17" s="8"/>
      <c r="J17" s="83"/>
      <c r="K17" s="9"/>
      <c r="L17" s="198">
        <f>G17*E17*SUM('年間負荷計算シート (EHP用)'!$C$3:$N$3)*D17</f>
        <v>0</v>
      </c>
      <c r="M17" s="217">
        <f>D17*E17*H17*SUM('年間負荷計算シート (GHP用2)'!C11:N11)*0.075</f>
        <v>0</v>
      </c>
      <c r="N17" s="215">
        <f>('年間負荷計算シート (EHP用)'!$O14*0.075)</f>
        <v>0</v>
      </c>
      <c r="O17" s="212">
        <f>J17*N17*SUM('年間負荷計算シート (EHP用)'!$P$3:$AA$3)</f>
        <v>0</v>
      </c>
      <c r="P17" s="217">
        <f>D17*E17*K17*SUM('年間負荷計算シート (GHP用2)'!$P$3:$AA$3)*0.075</f>
        <v>0</v>
      </c>
      <c r="Q17" s="176">
        <f>('年間負荷計算シート (EHP用)'!$AB14*0.075)</f>
        <v>0</v>
      </c>
      <c r="R17" s="77">
        <f t="shared" si="0"/>
        <v>0</v>
      </c>
      <c r="S17" s="107">
        <f t="shared" si="5"/>
        <v>0</v>
      </c>
      <c r="T17" s="107">
        <f>IFERROR((R17*'CO2削減量判定(全熱交換機G)'!$C$7)+(S17*'CO2削減量判定(全熱交換機G)'!$C$8),"")</f>
        <v>0</v>
      </c>
      <c r="U17" s="191"/>
      <c r="V17" s="217">
        <f>D17*E17*H17*SUM('年間負荷計算シート (GHP用2)'!$C$3:$N$3)*0.075*U17*0.3</f>
        <v>0</v>
      </c>
      <c r="W17" s="176">
        <f>('年間負荷計算シート (EHP用)'!$O14*0.075*U17*0.3)</f>
        <v>0</v>
      </c>
      <c r="X17" s="217">
        <f>D17*E17*H17*SUM('年間負荷計算シート (GHP用2)'!$P$3:$AA$3)*0.075*U17*0.4</f>
        <v>0</v>
      </c>
      <c r="Y17" s="176">
        <f>('年間負荷計算シート (EHP用)'!$AB14*0.075)*U17*0.4</f>
        <v>0</v>
      </c>
      <c r="Z17" s="77">
        <f t="shared" si="6"/>
        <v>0</v>
      </c>
      <c r="AA17" s="107">
        <f t="shared" si="7"/>
        <v>0</v>
      </c>
      <c r="AB17" s="107">
        <f>IFERROR((Z17*'CO2削減量判定(全熱交換機G)'!$C$7)+(AA17*'CO2削減量判定(全熱交換機G)'!$C$8),"")</f>
        <v>0</v>
      </c>
      <c r="AC17" s="45"/>
      <c r="AD17" s="168">
        <v>9</v>
      </c>
      <c r="AE17" s="33">
        <f t="shared" si="1"/>
        <v>0</v>
      </c>
      <c r="AF17" s="230">
        <f t="shared" si="2"/>
        <v>0</v>
      </c>
      <c r="AG17" s="106">
        <f t="shared" si="3"/>
        <v>0</v>
      </c>
      <c r="AH17" s="108">
        <f t="shared" si="4"/>
        <v>0</v>
      </c>
      <c r="AI17" s="191">
        <v>0.6</v>
      </c>
      <c r="AJ17" s="8"/>
      <c r="AK17" s="4"/>
      <c r="AL17" s="9"/>
      <c r="AM17" s="198">
        <f>AK17*AH17*SUM('年間負荷計算シート (EHP用)'!$C$3:$N$3)*AG17*AI17</f>
        <v>0</v>
      </c>
      <c r="AN17" s="217">
        <f>AG17*AH17*AL17*SUM('年間負荷計算シート (GHP用2)'!$C$3:$N$3)*0.075*AI17</f>
        <v>0</v>
      </c>
      <c r="AO17" s="176">
        <f>('年間負荷計算シート (EHP用)'!$O14*0.075*AI17)</f>
        <v>0</v>
      </c>
      <c r="AP17" s="8"/>
      <c r="AQ17" s="83"/>
      <c r="AR17" s="9"/>
      <c r="AS17" s="212">
        <f>AQ17*AO17*SUM('年間負荷計算シート (EHP用)'!$P$3:$AA$3)</f>
        <v>0</v>
      </c>
      <c r="AT17" s="217">
        <f>AG17*AH17*AR17*SUM('年間負荷計算シート (GHP用2)'!$P$3:$AA$3)*0.075*AI17</f>
        <v>0</v>
      </c>
      <c r="AU17" s="176">
        <f>('年間負荷計算シート (EHP用)'!AB14*0.075)*AI17</f>
        <v>0</v>
      </c>
      <c r="AV17" s="77">
        <f t="shared" si="8"/>
        <v>0</v>
      </c>
      <c r="AW17" s="107">
        <f t="shared" si="9"/>
        <v>0</v>
      </c>
      <c r="AX17" s="107">
        <f>IFERROR((AV17*'CO2削減量判定(全熱交換機G)'!$C$7)+(AW17*'CO2削減量判定(全熱交換機G)'!$C$8),"")</f>
        <v>0</v>
      </c>
    </row>
    <row r="18" spans="1:50">
      <c r="A18" s="168">
        <v>10</v>
      </c>
      <c r="B18" s="7"/>
      <c r="C18" s="81"/>
      <c r="D18" s="7"/>
      <c r="E18" s="9"/>
      <c r="F18" s="8"/>
      <c r="G18" s="4"/>
      <c r="H18" s="9"/>
      <c r="I18" s="8"/>
      <c r="J18" s="83"/>
      <c r="K18" s="9"/>
      <c r="L18" s="198">
        <f>G18*E18*SUM('年間負荷計算シート (EHP用)'!$C$3:$N$3)*D18</f>
        <v>0</v>
      </c>
      <c r="M18" s="217">
        <f>D18*E18*H18*SUM('年間負荷計算シート (GHP用2)'!C12:N12)*0.075</f>
        <v>0</v>
      </c>
      <c r="N18" s="215">
        <f>('年間負荷計算シート (EHP用)'!$O15*0.075)</f>
        <v>0</v>
      </c>
      <c r="O18" s="212">
        <f>J18*N18*SUM('年間負荷計算シート (EHP用)'!$P$3:$AA$3)</f>
        <v>0</v>
      </c>
      <c r="P18" s="217">
        <f>D18*E18*K18*SUM('年間負荷計算シート (GHP用2)'!$P$3:$AA$3)*0.075</f>
        <v>0</v>
      </c>
      <c r="Q18" s="176">
        <f>('年間負荷計算シート (EHP用)'!$AB15*0.075)</f>
        <v>0</v>
      </c>
      <c r="R18" s="77">
        <f t="shared" si="0"/>
        <v>0</v>
      </c>
      <c r="S18" s="107">
        <f t="shared" si="5"/>
        <v>0</v>
      </c>
      <c r="T18" s="107">
        <f>IFERROR((R18*'CO2削減量判定(全熱交換機G)'!$C$7)+(S18*'CO2削減量判定(全熱交換機G)'!$C$8),"")</f>
        <v>0</v>
      </c>
      <c r="U18" s="191"/>
      <c r="V18" s="217">
        <f>D18*E18*H18*SUM('年間負荷計算シート (GHP用2)'!$C$3:$N$3)*0.075*U18*0.3</f>
        <v>0</v>
      </c>
      <c r="W18" s="176">
        <f>('年間負荷計算シート (EHP用)'!$O15*0.075*U18*0.3)</f>
        <v>0</v>
      </c>
      <c r="X18" s="217">
        <f>D18*E18*H18*SUM('年間負荷計算シート (GHP用2)'!$P$3:$AA$3)*0.075*U18*0.4</f>
        <v>0</v>
      </c>
      <c r="Y18" s="176">
        <f>('年間負荷計算シート (EHP用)'!$AB15*0.075)*U18*0.4</f>
        <v>0</v>
      </c>
      <c r="Z18" s="77">
        <f t="shared" si="6"/>
        <v>0</v>
      </c>
      <c r="AA18" s="107">
        <f t="shared" si="7"/>
        <v>0</v>
      </c>
      <c r="AB18" s="107">
        <f>IFERROR((Z18*'CO2削減量判定(全熱交換機G)'!$C$7)+(AA18*'CO2削減量判定(全熱交換機G)'!$C$8),"")</f>
        <v>0</v>
      </c>
      <c r="AC18" s="45"/>
      <c r="AD18" s="168">
        <v>10</v>
      </c>
      <c r="AE18" s="106">
        <f t="shared" si="1"/>
        <v>0</v>
      </c>
      <c r="AF18" s="230">
        <f t="shared" si="2"/>
        <v>0</v>
      </c>
      <c r="AG18" s="106">
        <f t="shared" si="3"/>
        <v>0</v>
      </c>
      <c r="AH18" s="108">
        <f t="shared" si="4"/>
        <v>0</v>
      </c>
      <c r="AI18" s="191">
        <v>0.6</v>
      </c>
      <c r="AJ18" s="8"/>
      <c r="AK18" s="4"/>
      <c r="AL18" s="9"/>
      <c r="AM18" s="198">
        <f>AK18*AH18*SUM('年間負荷計算シート (EHP用)'!$C$3:$N$3)*AG18*AI18</f>
        <v>0</v>
      </c>
      <c r="AN18" s="217">
        <f>AG18*AH18*AL18*SUM('年間負荷計算シート (GHP用2)'!$C$3:$N$3)*0.075*AI18</f>
        <v>0</v>
      </c>
      <c r="AO18" s="176">
        <f>('年間負荷計算シート (EHP用)'!$O15*0.075*AI18)</f>
        <v>0</v>
      </c>
      <c r="AP18" s="8"/>
      <c r="AQ18" s="83"/>
      <c r="AR18" s="9"/>
      <c r="AS18" s="212">
        <f>AQ18*AO18*SUM('年間負荷計算シート (EHP用)'!$P$3:$AA$3)</f>
        <v>0</v>
      </c>
      <c r="AT18" s="217">
        <f>AG18*AH18*AR18*SUM('年間負荷計算シート (GHP用2)'!$P$3:$AA$3)*0.075*AI18</f>
        <v>0</v>
      </c>
      <c r="AU18" s="176">
        <f>('年間負荷計算シート (EHP用)'!AB15*0.075)*AI18</f>
        <v>0</v>
      </c>
      <c r="AV18" s="77">
        <f t="shared" si="8"/>
        <v>0</v>
      </c>
      <c r="AW18" s="107">
        <f t="shared" si="9"/>
        <v>0</v>
      </c>
      <c r="AX18" s="107">
        <f>IFERROR((AV18*'CO2削減量判定(全熱交換機G)'!$C$7)+(AW18*'CO2削減量判定(全熱交換機G)'!$C$8),"")</f>
        <v>0</v>
      </c>
    </row>
    <row r="19" spans="1:50">
      <c r="A19" s="168">
        <v>11</v>
      </c>
      <c r="B19" s="19"/>
      <c r="C19" s="81"/>
      <c r="D19" s="7"/>
      <c r="E19" s="9"/>
      <c r="F19" s="8"/>
      <c r="G19" s="4"/>
      <c r="H19" s="9"/>
      <c r="I19" s="8"/>
      <c r="J19" s="83"/>
      <c r="K19" s="9"/>
      <c r="L19" s="198">
        <f>G19*E19*SUM('年間負荷計算シート (EHP用)'!$C$3:$N$3)*D19</f>
        <v>0</v>
      </c>
      <c r="M19" s="217">
        <f>D19*E19*H19*SUM('年間負荷計算シート (GHP用2)'!C13:N13)*0.075</f>
        <v>0</v>
      </c>
      <c r="N19" s="215">
        <f>('年間負荷計算シート (EHP用)'!$O16*0.075)</f>
        <v>0</v>
      </c>
      <c r="O19" s="212">
        <f>J19*N19*SUM('年間負荷計算シート (EHP用)'!$P$3:$AA$3)</f>
        <v>0</v>
      </c>
      <c r="P19" s="217">
        <f>D19*E19*K19*SUM('年間負荷計算シート (GHP用2)'!$P$3:$AA$3)*0.075</f>
        <v>0</v>
      </c>
      <c r="Q19" s="176">
        <f>('年間負荷計算シート (EHP用)'!$AB16*0.075)</f>
        <v>0</v>
      </c>
      <c r="R19" s="77">
        <f t="shared" si="0"/>
        <v>0</v>
      </c>
      <c r="S19" s="107">
        <f t="shared" si="5"/>
        <v>0</v>
      </c>
      <c r="T19" s="107">
        <f>IFERROR((R19*'CO2削減量判定(全熱交換機G)'!$C$7)+(S19*'CO2削減量判定(全熱交換機G)'!$C$8),"")</f>
        <v>0</v>
      </c>
      <c r="U19" s="191"/>
      <c r="V19" s="217">
        <f>D19*E19*H19*SUM('年間負荷計算シート (GHP用2)'!$C$3:$N$3)*0.075*U19*0.3</f>
        <v>0</v>
      </c>
      <c r="W19" s="176">
        <f>('年間負荷計算シート (EHP用)'!$O16*0.075*U19*0.3)</f>
        <v>0</v>
      </c>
      <c r="X19" s="217">
        <f>D19*E19*H19*SUM('年間負荷計算シート (GHP用2)'!$P$3:$AA$3)*0.075*U19*0.4</f>
        <v>0</v>
      </c>
      <c r="Y19" s="176">
        <f>('年間負荷計算シート (EHP用)'!$AB16*0.075)*U19*0.4</f>
        <v>0</v>
      </c>
      <c r="Z19" s="77">
        <f t="shared" si="6"/>
        <v>0</v>
      </c>
      <c r="AA19" s="107">
        <f t="shared" si="7"/>
        <v>0</v>
      </c>
      <c r="AB19" s="107">
        <f>IFERROR((Z19*'CO2削減量判定(全熱交換機G)'!$C$7)+(AA19*'CO2削減量判定(全熱交換機G)'!$C$8),"")</f>
        <v>0</v>
      </c>
      <c r="AC19" s="45"/>
      <c r="AD19" s="168">
        <v>11</v>
      </c>
      <c r="AE19" s="33">
        <f t="shared" si="1"/>
        <v>0</v>
      </c>
      <c r="AF19" s="230">
        <f t="shared" si="2"/>
        <v>0</v>
      </c>
      <c r="AG19" s="106">
        <f t="shared" si="3"/>
        <v>0</v>
      </c>
      <c r="AH19" s="108">
        <f t="shared" si="4"/>
        <v>0</v>
      </c>
      <c r="AI19" s="191">
        <v>0.6</v>
      </c>
      <c r="AJ19" s="8"/>
      <c r="AK19" s="4"/>
      <c r="AL19" s="9"/>
      <c r="AM19" s="198">
        <f>AK19*AH19*SUM('年間負荷計算シート (EHP用)'!$C$3:$N$3)*AG19*AI19</f>
        <v>0</v>
      </c>
      <c r="AN19" s="217">
        <f>AG19*AH19*AL19*SUM('年間負荷計算シート (GHP用2)'!$C$3:$N$3)*0.075*AI19</f>
        <v>0</v>
      </c>
      <c r="AO19" s="176">
        <f>('年間負荷計算シート (EHP用)'!$O16*0.075*AI19)</f>
        <v>0</v>
      </c>
      <c r="AP19" s="8"/>
      <c r="AQ19" s="83"/>
      <c r="AR19" s="9"/>
      <c r="AS19" s="212">
        <f>AQ19*AO19*SUM('年間負荷計算シート (EHP用)'!$P$3:$AA$3)</f>
        <v>0</v>
      </c>
      <c r="AT19" s="217">
        <f>AG19*AH19*AR19*SUM('年間負荷計算シート (GHP用2)'!$P$3:$AA$3)*0.075*AI19</f>
        <v>0</v>
      </c>
      <c r="AU19" s="176">
        <f>('年間負荷計算シート (EHP用)'!AB16*0.075)*AI19</f>
        <v>0</v>
      </c>
      <c r="AV19" s="77">
        <f t="shared" si="8"/>
        <v>0</v>
      </c>
      <c r="AW19" s="107">
        <f t="shared" si="9"/>
        <v>0</v>
      </c>
      <c r="AX19" s="107">
        <f>IFERROR((AV19*'CO2削減量判定(全熱交換機G)'!$C$7)+(AW19*'CO2削減量判定(全熱交換機G)'!$C$8),"")</f>
        <v>0</v>
      </c>
    </row>
    <row r="20" spans="1:50">
      <c r="A20" s="168">
        <v>12</v>
      </c>
      <c r="B20" s="7"/>
      <c r="C20" s="81"/>
      <c r="D20" s="7"/>
      <c r="E20" s="9"/>
      <c r="F20" s="8"/>
      <c r="G20" s="4"/>
      <c r="H20" s="9"/>
      <c r="I20" s="8"/>
      <c r="J20" s="83"/>
      <c r="K20" s="9"/>
      <c r="L20" s="198">
        <f>G20*E20*SUM('年間負荷計算シート (EHP用)'!$C$3:$N$3)*D20</f>
        <v>0</v>
      </c>
      <c r="M20" s="217">
        <f>D20*E20*H20*SUM('年間負荷計算シート (GHP用2)'!C14:N14)*0.075</f>
        <v>0</v>
      </c>
      <c r="N20" s="215">
        <f>('年間負荷計算シート (EHP用)'!$O17*0.075)</f>
        <v>0</v>
      </c>
      <c r="O20" s="212">
        <f>J20*N20*SUM('年間負荷計算シート (EHP用)'!$P$3:$AA$3)</f>
        <v>0</v>
      </c>
      <c r="P20" s="217">
        <f>D20*E20*K20*SUM('年間負荷計算シート (GHP用2)'!$P$3:$AA$3)*0.075</f>
        <v>0</v>
      </c>
      <c r="Q20" s="176">
        <f>('年間負荷計算シート (EHP用)'!$AB17*0.075)</f>
        <v>0</v>
      </c>
      <c r="R20" s="77">
        <f t="shared" si="0"/>
        <v>0</v>
      </c>
      <c r="S20" s="107">
        <f t="shared" si="5"/>
        <v>0</v>
      </c>
      <c r="T20" s="107">
        <f>IFERROR((R20*'CO2削減量判定(全熱交換機G)'!$C$7)+(S20*'CO2削減量判定(全熱交換機G)'!$C$8),"")</f>
        <v>0</v>
      </c>
      <c r="U20" s="191"/>
      <c r="V20" s="217">
        <f>D20*E20*H20*SUM('年間負荷計算シート (GHP用2)'!$C$3:$N$3)*0.075*U20*0.3</f>
        <v>0</v>
      </c>
      <c r="W20" s="176">
        <f>('年間負荷計算シート (EHP用)'!$O17*0.075*U20*0.3)</f>
        <v>0</v>
      </c>
      <c r="X20" s="217">
        <f>D20*E20*H20*SUM('年間負荷計算シート (GHP用2)'!$P$3:$AA$3)*0.075*U20*0.4</f>
        <v>0</v>
      </c>
      <c r="Y20" s="176">
        <f>('年間負荷計算シート (EHP用)'!$AB17*0.075)*U20*0.4</f>
        <v>0</v>
      </c>
      <c r="Z20" s="77">
        <f t="shared" si="6"/>
        <v>0</v>
      </c>
      <c r="AA20" s="107">
        <f t="shared" si="7"/>
        <v>0</v>
      </c>
      <c r="AB20" s="107">
        <f>IFERROR((Z20*'CO2削減量判定(全熱交換機G)'!$C$7)+(AA20*'CO2削減量判定(全熱交換機G)'!$C$8),"")</f>
        <v>0</v>
      </c>
      <c r="AC20" s="45"/>
      <c r="AD20" s="168">
        <v>12</v>
      </c>
      <c r="AE20" s="106">
        <f t="shared" si="1"/>
        <v>0</v>
      </c>
      <c r="AF20" s="230">
        <f t="shared" si="2"/>
        <v>0</v>
      </c>
      <c r="AG20" s="106">
        <f t="shared" si="3"/>
        <v>0</v>
      </c>
      <c r="AH20" s="108">
        <f t="shared" si="4"/>
        <v>0</v>
      </c>
      <c r="AI20" s="191">
        <v>0.6</v>
      </c>
      <c r="AJ20" s="8"/>
      <c r="AK20" s="4"/>
      <c r="AL20" s="9"/>
      <c r="AM20" s="198">
        <f>AK20*AH20*SUM('年間負荷計算シート (EHP用)'!$C$3:$N$3)*AG20*AI20</f>
        <v>0</v>
      </c>
      <c r="AN20" s="217">
        <f>AG20*AH20*AL20*SUM('年間負荷計算シート (GHP用2)'!$C$3:$N$3)*0.075*AI20</f>
        <v>0</v>
      </c>
      <c r="AO20" s="176">
        <f>('年間負荷計算シート (EHP用)'!$O17*0.075*AI20)</f>
        <v>0</v>
      </c>
      <c r="AP20" s="8"/>
      <c r="AQ20" s="83"/>
      <c r="AR20" s="9"/>
      <c r="AS20" s="212">
        <f>AQ20*AO20*SUM('年間負荷計算シート (EHP用)'!$P$3:$AA$3)</f>
        <v>0</v>
      </c>
      <c r="AT20" s="217">
        <f>AG20*AH20*AR20*SUM('年間負荷計算シート (GHP用2)'!$P$3:$AA$3)*0.075*AI20</f>
        <v>0</v>
      </c>
      <c r="AU20" s="176">
        <f>('年間負荷計算シート (EHP用)'!AB17*0.075)*AI20</f>
        <v>0</v>
      </c>
      <c r="AV20" s="77">
        <f t="shared" si="8"/>
        <v>0</v>
      </c>
      <c r="AW20" s="107">
        <f t="shared" si="9"/>
        <v>0</v>
      </c>
      <c r="AX20" s="107">
        <f>IFERROR((AV20*'CO2削減量判定(全熱交換機G)'!$C$7)+(AW20*'CO2削減量判定(全熱交換機G)'!$C$8),"")</f>
        <v>0</v>
      </c>
    </row>
    <row r="21" spans="1:50">
      <c r="A21" s="168">
        <v>13</v>
      </c>
      <c r="B21" s="19"/>
      <c r="C21" s="81"/>
      <c r="D21" s="7"/>
      <c r="E21" s="22"/>
      <c r="F21" s="8"/>
      <c r="G21" s="4"/>
      <c r="H21" s="9"/>
      <c r="I21" s="8"/>
      <c r="J21" s="83"/>
      <c r="K21" s="9"/>
      <c r="L21" s="198">
        <f>G21*E21*SUM('年間負荷計算シート (EHP用)'!$C$3:$N$3)*D21</f>
        <v>0</v>
      </c>
      <c r="M21" s="217">
        <f>D21*E21*H21*SUM('年間負荷計算シート (GHP用2)'!C15:N15)*0.075</f>
        <v>0</v>
      </c>
      <c r="N21" s="215">
        <f>('年間負荷計算シート (EHP用)'!$O18*0.075)</f>
        <v>0</v>
      </c>
      <c r="O21" s="212">
        <f>J21*N21*SUM('年間負荷計算シート (EHP用)'!$P$3:$AA$3)</f>
        <v>0</v>
      </c>
      <c r="P21" s="217">
        <f>D21*E21*K21*SUM('年間負荷計算シート (GHP用2)'!$P$3:$AA$3)*0.075</f>
        <v>0</v>
      </c>
      <c r="Q21" s="176">
        <f>('年間負荷計算シート (EHP用)'!$AB18*0.075)</f>
        <v>0</v>
      </c>
      <c r="R21" s="77">
        <f t="shared" si="0"/>
        <v>0</v>
      </c>
      <c r="S21" s="107">
        <f t="shared" si="5"/>
        <v>0</v>
      </c>
      <c r="T21" s="107">
        <f>IFERROR((R21*'CO2削減量判定(全熱交換機G)'!$C$7)+(S21*'CO2削減量判定(全熱交換機G)'!$C$8),"")</f>
        <v>0</v>
      </c>
      <c r="U21" s="191"/>
      <c r="V21" s="217">
        <f>D21*E21*H21*SUM('年間負荷計算シート (GHP用2)'!$C$3:$N$3)*0.075*U21*0.3</f>
        <v>0</v>
      </c>
      <c r="W21" s="176">
        <f>('年間負荷計算シート (EHP用)'!$O18*0.075*U21*0.3)</f>
        <v>0</v>
      </c>
      <c r="X21" s="217">
        <f>D21*E21*H21*SUM('年間負荷計算シート (GHP用2)'!$P$3:$AA$3)*0.075*U21*0.4</f>
        <v>0</v>
      </c>
      <c r="Y21" s="176">
        <f>('年間負荷計算シート (EHP用)'!$AB18*0.075)*U21*0.4</f>
        <v>0</v>
      </c>
      <c r="Z21" s="77">
        <f t="shared" si="6"/>
        <v>0</v>
      </c>
      <c r="AA21" s="107">
        <f t="shared" si="7"/>
        <v>0</v>
      </c>
      <c r="AB21" s="107">
        <f>IFERROR((Z21*'CO2削減量判定(全熱交換機G)'!$C$7)+(AA21*'CO2削減量判定(全熱交換機G)'!$C$8),"")</f>
        <v>0</v>
      </c>
      <c r="AC21" s="45"/>
      <c r="AD21" s="168">
        <v>13</v>
      </c>
      <c r="AE21" s="33">
        <f t="shared" si="1"/>
        <v>0</v>
      </c>
      <c r="AF21" s="230">
        <f t="shared" si="2"/>
        <v>0</v>
      </c>
      <c r="AG21" s="106">
        <f t="shared" si="3"/>
        <v>0</v>
      </c>
      <c r="AH21" s="231">
        <f t="shared" si="4"/>
        <v>0</v>
      </c>
      <c r="AI21" s="191">
        <v>0.6</v>
      </c>
      <c r="AJ21" s="8"/>
      <c r="AK21" s="4"/>
      <c r="AL21" s="9"/>
      <c r="AM21" s="198">
        <f>AK21*AH21*SUM('年間負荷計算シート (EHP用)'!$C$3:$N$3)*AG21*AI21</f>
        <v>0</v>
      </c>
      <c r="AN21" s="217">
        <f>AG21*AH21*AL21*SUM('年間負荷計算シート (GHP用2)'!$C$3:$N$3)*0.075*AI21</f>
        <v>0</v>
      </c>
      <c r="AO21" s="176">
        <f>('年間負荷計算シート (EHP用)'!$O18*0.075*AI21)</f>
        <v>0</v>
      </c>
      <c r="AP21" s="8"/>
      <c r="AQ21" s="83"/>
      <c r="AR21" s="9"/>
      <c r="AS21" s="212">
        <f>AQ21*AO21*SUM('年間負荷計算シート (EHP用)'!$P$3:$AA$3)</f>
        <v>0</v>
      </c>
      <c r="AT21" s="217">
        <f>AG21*AH21*AR21*SUM('年間負荷計算シート (GHP用2)'!$P$3:$AA$3)*0.075*AI21</f>
        <v>0</v>
      </c>
      <c r="AU21" s="176">
        <f>('年間負荷計算シート (EHP用)'!AB18*0.075)*AI21</f>
        <v>0</v>
      </c>
      <c r="AV21" s="77">
        <f t="shared" si="8"/>
        <v>0</v>
      </c>
      <c r="AW21" s="107">
        <f t="shared" si="9"/>
        <v>0</v>
      </c>
      <c r="AX21" s="107">
        <f>IFERROR((AV21*'CO2削減量判定(全熱交換機G)'!$C$7)+(AW21*'CO2削減量判定(全熱交換機G)'!$C$8),"")</f>
        <v>0</v>
      </c>
    </row>
    <row r="22" spans="1:50">
      <c r="A22" s="168">
        <v>14</v>
      </c>
      <c r="B22" s="7"/>
      <c r="C22" s="81"/>
      <c r="D22" s="7"/>
      <c r="E22" s="9"/>
      <c r="F22" s="8"/>
      <c r="G22" s="4"/>
      <c r="H22" s="9"/>
      <c r="I22" s="8"/>
      <c r="J22" s="83"/>
      <c r="K22" s="9"/>
      <c r="L22" s="198">
        <f>G22*E22*SUM('年間負荷計算シート (EHP用)'!$C$3:$N$3)*D22</f>
        <v>0</v>
      </c>
      <c r="M22" s="217">
        <f>D22*E22*H22*SUM('年間負荷計算シート (GHP用2)'!C16:N16)*0.075</f>
        <v>0</v>
      </c>
      <c r="N22" s="215">
        <f>('年間負荷計算シート (EHP用)'!$O19*0.075)</f>
        <v>0</v>
      </c>
      <c r="O22" s="212">
        <f>J22*N22*SUM('年間負荷計算シート (EHP用)'!$P$3:$AA$3)</f>
        <v>0</v>
      </c>
      <c r="P22" s="217">
        <f>D22*E22*K22*SUM('年間負荷計算シート (GHP用2)'!$P$3:$AA$3)*0.075</f>
        <v>0</v>
      </c>
      <c r="Q22" s="176">
        <f>('年間負荷計算シート (EHP用)'!$AB19*0.075)</f>
        <v>0</v>
      </c>
      <c r="R22" s="77">
        <f t="shared" si="0"/>
        <v>0</v>
      </c>
      <c r="S22" s="107">
        <f t="shared" si="5"/>
        <v>0</v>
      </c>
      <c r="T22" s="107">
        <f>IFERROR((R22*'CO2削減量判定(全熱交換機G)'!$C$7)+(S22*'CO2削減量判定(全熱交換機G)'!$C$8),"")</f>
        <v>0</v>
      </c>
      <c r="U22" s="191"/>
      <c r="V22" s="217">
        <f>D22*E22*H22*SUM('年間負荷計算シート (GHP用2)'!$C$3:$N$3)*0.075*U22*0.3</f>
        <v>0</v>
      </c>
      <c r="W22" s="176">
        <f>('年間負荷計算シート (EHP用)'!$O19*0.075*U22*0.3)</f>
        <v>0</v>
      </c>
      <c r="X22" s="217">
        <f>D22*E22*H22*SUM('年間負荷計算シート (GHP用2)'!$P$3:$AA$3)*0.075*U22*0.4</f>
        <v>0</v>
      </c>
      <c r="Y22" s="176">
        <f>('年間負荷計算シート (EHP用)'!$AB19*0.075)*U22*0.4</f>
        <v>0</v>
      </c>
      <c r="Z22" s="77">
        <f t="shared" si="6"/>
        <v>0</v>
      </c>
      <c r="AA22" s="107">
        <f t="shared" si="7"/>
        <v>0</v>
      </c>
      <c r="AB22" s="107">
        <f>IFERROR((Z22*'CO2削減量判定(全熱交換機G)'!$C$7)+(AA22*'CO2削減量判定(全熱交換機G)'!$C$8),"")</f>
        <v>0</v>
      </c>
      <c r="AC22" s="45"/>
      <c r="AD22" s="168">
        <v>14</v>
      </c>
      <c r="AE22" s="106">
        <f t="shared" si="1"/>
        <v>0</v>
      </c>
      <c r="AF22" s="230">
        <f t="shared" si="2"/>
        <v>0</v>
      </c>
      <c r="AG22" s="106">
        <f t="shared" si="3"/>
        <v>0</v>
      </c>
      <c r="AH22" s="108">
        <f t="shared" si="4"/>
        <v>0</v>
      </c>
      <c r="AI22" s="191">
        <v>0.6</v>
      </c>
      <c r="AJ22" s="8"/>
      <c r="AK22" s="4"/>
      <c r="AL22" s="9"/>
      <c r="AM22" s="198">
        <f>AK22*AH22*SUM('年間負荷計算シート (EHP用)'!$C$3:$N$3)*AG22*AI22</f>
        <v>0</v>
      </c>
      <c r="AN22" s="217">
        <f>AG22*AH22*AL22*SUM('年間負荷計算シート (GHP用2)'!$C$3:$N$3)*0.075*AI22</f>
        <v>0</v>
      </c>
      <c r="AO22" s="176">
        <f>('年間負荷計算シート (EHP用)'!$O19*0.075*AI22)</f>
        <v>0</v>
      </c>
      <c r="AP22" s="8"/>
      <c r="AQ22" s="83"/>
      <c r="AR22" s="9"/>
      <c r="AS22" s="212">
        <f>AQ22*AO22*SUM('年間負荷計算シート (EHP用)'!$P$3:$AA$3)</f>
        <v>0</v>
      </c>
      <c r="AT22" s="217">
        <f>AG22*AH22*AR22*SUM('年間負荷計算シート (GHP用2)'!$P$3:$AA$3)*0.075*AI22</f>
        <v>0</v>
      </c>
      <c r="AU22" s="176">
        <f>('年間負荷計算シート (EHP用)'!AB19*0.075)*AI22</f>
        <v>0</v>
      </c>
      <c r="AV22" s="77">
        <f t="shared" si="8"/>
        <v>0</v>
      </c>
      <c r="AW22" s="107">
        <f t="shared" si="9"/>
        <v>0</v>
      </c>
      <c r="AX22" s="107">
        <f>IFERROR((AV22*'CO2削減量判定(全熱交換機G)'!$C$7)+(AW22*'CO2削減量判定(全熱交換機G)'!$C$8),"")</f>
        <v>0</v>
      </c>
    </row>
    <row r="23" spans="1:50">
      <c r="A23" s="168">
        <v>15</v>
      </c>
      <c r="B23" s="19"/>
      <c r="C23" s="81"/>
      <c r="D23" s="7"/>
      <c r="E23" s="9"/>
      <c r="F23" s="8"/>
      <c r="G23" s="4"/>
      <c r="H23" s="9"/>
      <c r="I23" s="8"/>
      <c r="J23" s="83"/>
      <c r="K23" s="9"/>
      <c r="L23" s="198">
        <f>G23*E23*SUM('年間負荷計算シート (EHP用)'!$C$3:$N$3)*D23</f>
        <v>0</v>
      </c>
      <c r="M23" s="217">
        <f>D23*E23*H23*SUM('年間負荷計算シート (GHP用2)'!C17:N17)*0.075</f>
        <v>0</v>
      </c>
      <c r="N23" s="215">
        <f>('年間負荷計算シート (EHP用)'!$O20*0.075)</f>
        <v>0</v>
      </c>
      <c r="O23" s="212">
        <f>J23*N23*SUM('年間負荷計算シート (EHP用)'!$P$3:$AA$3)</f>
        <v>0</v>
      </c>
      <c r="P23" s="217">
        <f>D23*E23*K23*SUM('年間負荷計算シート (GHP用2)'!$P$3:$AA$3)*0.075</f>
        <v>0</v>
      </c>
      <c r="Q23" s="176">
        <f>('年間負荷計算シート (EHP用)'!$AB20*0.075)</f>
        <v>0</v>
      </c>
      <c r="R23" s="77">
        <f t="shared" si="0"/>
        <v>0</v>
      </c>
      <c r="S23" s="107">
        <f t="shared" si="5"/>
        <v>0</v>
      </c>
      <c r="T23" s="107">
        <f>IFERROR((R23*'CO2削減量判定(全熱交換機G)'!$C$7)+(S23*'CO2削減量判定(全熱交換機G)'!$C$8),"")</f>
        <v>0</v>
      </c>
      <c r="U23" s="191"/>
      <c r="V23" s="217">
        <f>D23*E23*H23*SUM('年間負荷計算シート (GHP用2)'!$C$3:$N$3)*0.075*U23*0.3</f>
        <v>0</v>
      </c>
      <c r="W23" s="176">
        <f>('年間負荷計算シート (EHP用)'!$O20*0.075*U23*0.3)</f>
        <v>0</v>
      </c>
      <c r="X23" s="217">
        <f>D23*E23*H23*SUM('年間負荷計算シート (GHP用2)'!$P$3:$AA$3)*0.075*U23*0.4</f>
        <v>0</v>
      </c>
      <c r="Y23" s="176">
        <f>('年間負荷計算シート (EHP用)'!$AB20*0.075)*U23*0.4</f>
        <v>0</v>
      </c>
      <c r="Z23" s="77">
        <f t="shared" si="6"/>
        <v>0</v>
      </c>
      <c r="AA23" s="107">
        <f t="shared" si="7"/>
        <v>0</v>
      </c>
      <c r="AB23" s="107">
        <f>IFERROR((Z23*'CO2削減量判定(全熱交換機G)'!$C$7)+(AA23*'CO2削減量判定(全熱交換機G)'!$C$8),"")</f>
        <v>0</v>
      </c>
      <c r="AC23" s="45"/>
      <c r="AD23" s="168">
        <v>15</v>
      </c>
      <c r="AE23" s="33">
        <f t="shared" si="1"/>
        <v>0</v>
      </c>
      <c r="AF23" s="230">
        <f t="shared" si="2"/>
        <v>0</v>
      </c>
      <c r="AG23" s="106">
        <f t="shared" si="3"/>
        <v>0</v>
      </c>
      <c r="AH23" s="108">
        <f t="shared" si="4"/>
        <v>0</v>
      </c>
      <c r="AI23" s="191">
        <v>0.6</v>
      </c>
      <c r="AJ23" s="8"/>
      <c r="AK23" s="4"/>
      <c r="AL23" s="9"/>
      <c r="AM23" s="198">
        <f>AK23*AH23*SUM('年間負荷計算シート (EHP用)'!$C$3:$N$3)*AG23*AI23</f>
        <v>0</v>
      </c>
      <c r="AN23" s="217">
        <f>AG23*AH23*AL23*SUM('年間負荷計算シート (GHP用2)'!$C$3:$N$3)*0.075*AI23</f>
        <v>0</v>
      </c>
      <c r="AO23" s="176">
        <f>('年間負荷計算シート (EHP用)'!$O20*0.075*AI23)</f>
        <v>0</v>
      </c>
      <c r="AP23" s="8"/>
      <c r="AQ23" s="83"/>
      <c r="AR23" s="9"/>
      <c r="AS23" s="212">
        <f>AQ23*AO23*SUM('年間負荷計算シート (EHP用)'!$P$3:$AA$3)</f>
        <v>0</v>
      </c>
      <c r="AT23" s="217">
        <f>AG23*AH23*AR23*SUM('年間負荷計算シート (GHP用2)'!$P$3:$AA$3)*0.075*AI23</f>
        <v>0</v>
      </c>
      <c r="AU23" s="176">
        <f>('年間負荷計算シート (EHP用)'!AB20*0.075)*AI23</f>
        <v>0</v>
      </c>
      <c r="AV23" s="77">
        <f t="shared" si="8"/>
        <v>0</v>
      </c>
      <c r="AW23" s="107">
        <f t="shared" si="9"/>
        <v>0</v>
      </c>
      <c r="AX23" s="107">
        <f>IFERROR((AV23*'CO2削減量判定(全熱交換機G)'!$C$7)+(AW23*'CO2削減量判定(全熱交換機G)'!$C$8),"")</f>
        <v>0</v>
      </c>
    </row>
    <row r="24" spans="1:50">
      <c r="A24" s="168">
        <v>16</v>
      </c>
      <c r="B24" s="7"/>
      <c r="C24" s="81"/>
      <c r="D24" s="7"/>
      <c r="E24" s="9"/>
      <c r="F24" s="8"/>
      <c r="G24" s="4"/>
      <c r="H24" s="9"/>
      <c r="I24" s="8"/>
      <c r="J24" s="83"/>
      <c r="K24" s="9"/>
      <c r="L24" s="198">
        <f>G24*E24*SUM('年間負荷計算シート (EHP用)'!$C$3:$N$3)*D24</f>
        <v>0</v>
      </c>
      <c r="M24" s="217">
        <f>D24*E24*H24*SUM('年間負荷計算シート (GHP用2)'!C18:N18)*0.075</f>
        <v>0</v>
      </c>
      <c r="N24" s="215">
        <f>('年間負荷計算シート (EHP用)'!$O21*0.075)</f>
        <v>0</v>
      </c>
      <c r="O24" s="212">
        <f>J24*N24*SUM('年間負荷計算シート (EHP用)'!$P$3:$AA$3)</f>
        <v>0</v>
      </c>
      <c r="P24" s="217">
        <f>D24*E24*K24*SUM('年間負荷計算シート (GHP用2)'!$P$3:$AA$3)*0.075</f>
        <v>0</v>
      </c>
      <c r="Q24" s="176">
        <f>('年間負荷計算シート (EHP用)'!$AB21*0.075)</f>
        <v>0</v>
      </c>
      <c r="R24" s="77">
        <f t="shared" si="0"/>
        <v>0</v>
      </c>
      <c r="S24" s="107">
        <f t="shared" si="5"/>
        <v>0</v>
      </c>
      <c r="T24" s="107">
        <f>IFERROR((R24*'CO2削減量判定(全熱交換機G)'!$C$7)+(S24*'CO2削減量判定(全熱交換機G)'!$C$8),"")</f>
        <v>0</v>
      </c>
      <c r="U24" s="191"/>
      <c r="V24" s="217">
        <f>D24*E24*H24*SUM('年間負荷計算シート (GHP用2)'!$C$3:$N$3)*0.075*U24*0.3</f>
        <v>0</v>
      </c>
      <c r="W24" s="176">
        <f>('年間負荷計算シート (EHP用)'!$O21*0.075*U24*0.3)</f>
        <v>0</v>
      </c>
      <c r="X24" s="217">
        <f>D24*E24*H24*SUM('年間負荷計算シート (GHP用2)'!$P$3:$AA$3)*0.075*U24*0.4</f>
        <v>0</v>
      </c>
      <c r="Y24" s="176">
        <f>('年間負荷計算シート (EHP用)'!$AB21*0.075)*U24*0.4</f>
        <v>0</v>
      </c>
      <c r="Z24" s="77">
        <f t="shared" si="6"/>
        <v>0</v>
      </c>
      <c r="AA24" s="107">
        <f t="shared" si="7"/>
        <v>0</v>
      </c>
      <c r="AB24" s="107">
        <f>IFERROR((Z24*'CO2削減量判定(全熱交換機G)'!$C$7)+(AA24*'CO2削減量判定(全熱交換機G)'!$C$8),"")</f>
        <v>0</v>
      </c>
      <c r="AC24" s="45"/>
      <c r="AD24" s="168">
        <v>16</v>
      </c>
      <c r="AE24" s="106">
        <f t="shared" si="1"/>
        <v>0</v>
      </c>
      <c r="AF24" s="230">
        <f t="shared" si="2"/>
        <v>0</v>
      </c>
      <c r="AG24" s="106">
        <f t="shared" si="3"/>
        <v>0</v>
      </c>
      <c r="AH24" s="108">
        <f t="shared" si="4"/>
        <v>0</v>
      </c>
      <c r="AI24" s="191">
        <v>0.6</v>
      </c>
      <c r="AJ24" s="8"/>
      <c r="AK24" s="4"/>
      <c r="AL24" s="9"/>
      <c r="AM24" s="198">
        <f>AK24*AH24*SUM('年間負荷計算シート (EHP用)'!$C$3:$N$3)*AG24*AI24</f>
        <v>0</v>
      </c>
      <c r="AN24" s="217">
        <f>AG24*AH24*AL24*SUM('年間負荷計算シート (GHP用2)'!$C$3:$N$3)*0.075*AI24</f>
        <v>0</v>
      </c>
      <c r="AO24" s="176">
        <f>('年間負荷計算シート (EHP用)'!$O21*0.075*AI24)</f>
        <v>0</v>
      </c>
      <c r="AP24" s="8"/>
      <c r="AQ24" s="83"/>
      <c r="AR24" s="9"/>
      <c r="AS24" s="212">
        <f>AQ24*AO24*SUM('年間負荷計算シート (EHP用)'!$P$3:$AA$3)</f>
        <v>0</v>
      </c>
      <c r="AT24" s="217">
        <f>AG24*AH24*AR24*SUM('年間負荷計算シート (GHP用2)'!$P$3:$AA$3)*0.075*AI24</f>
        <v>0</v>
      </c>
      <c r="AU24" s="176">
        <f>('年間負荷計算シート (EHP用)'!AB21*0.075)*AI24</f>
        <v>0</v>
      </c>
      <c r="AV24" s="77">
        <f t="shared" si="8"/>
        <v>0</v>
      </c>
      <c r="AW24" s="107">
        <f t="shared" si="9"/>
        <v>0</v>
      </c>
      <c r="AX24" s="107">
        <f>IFERROR((AV24*'CO2削減量判定(全熱交換機G)'!$C$7)+(AW24*'CO2削減量判定(全熱交換機G)'!$C$8),"")</f>
        <v>0</v>
      </c>
    </row>
    <row r="25" spans="1:50">
      <c r="A25" s="168">
        <v>17</v>
      </c>
      <c r="B25" s="19"/>
      <c r="C25" s="81"/>
      <c r="D25" s="7"/>
      <c r="E25" s="9"/>
      <c r="F25" s="8"/>
      <c r="G25" s="4"/>
      <c r="H25" s="9"/>
      <c r="I25" s="8"/>
      <c r="J25" s="83"/>
      <c r="K25" s="9"/>
      <c r="L25" s="198">
        <f>G25*E25*SUM('年間負荷計算シート (EHP用)'!$C$3:$N$3)*D25</f>
        <v>0</v>
      </c>
      <c r="M25" s="217">
        <f>D25*E25*H25*SUM('年間負荷計算シート (GHP用2)'!C19:N19)*0.075</f>
        <v>0</v>
      </c>
      <c r="N25" s="215">
        <f>('年間負荷計算シート (EHP用)'!$O22*0.075)</f>
        <v>0</v>
      </c>
      <c r="O25" s="212">
        <f>J25*N25*SUM('年間負荷計算シート (EHP用)'!$P$3:$AA$3)</f>
        <v>0</v>
      </c>
      <c r="P25" s="217">
        <f>D25*E25*K25*SUM('年間負荷計算シート (GHP用2)'!$P$3:$AA$3)*0.075</f>
        <v>0</v>
      </c>
      <c r="Q25" s="176">
        <f>('年間負荷計算シート (EHP用)'!$AB22*0.075)</f>
        <v>0</v>
      </c>
      <c r="R25" s="77">
        <f t="shared" si="0"/>
        <v>0</v>
      </c>
      <c r="S25" s="107">
        <f t="shared" si="5"/>
        <v>0</v>
      </c>
      <c r="T25" s="107">
        <f>IFERROR((R25*'CO2削減量判定(全熱交換機G)'!$C$7)+(S25*'CO2削減量判定(全熱交換機G)'!$C$8),"")</f>
        <v>0</v>
      </c>
      <c r="U25" s="191"/>
      <c r="V25" s="217">
        <f>D25*E25*H25*SUM('年間負荷計算シート (GHP用2)'!$C$3:$N$3)*0.075*U25*0.3</f>
        <v>0</v>
      </c>
      <c r="W25" s="176">
        <f>('年間負荷計算シート (EHP用)'!$O22*0.075*U25*0.3)</f>
        <v>0</v>
      </c>
      <c r="X25" s="217">
        <f>D25*E25*H25*SUM('年間負荷計算シート (GHP用2)'!$P$3:$AA$3)*0.075*U25*0.4</f>
        <v>0</v>
      </c>
      <c r="Y25" s="176">
        <f>('年間負荷計算シート (EHP用)'!$AB22*0.075)*U25*0.4</f>
        <v>0</v>
      </c>
      <c r="Z25" s="77">
        <f t="shared" si="6"/>
        <v>0</v>
      </c>
      <c r="AA25" s="107">
        <f t="shared" si="7"/>
        <v>0</v>
      </c>
      <c r="AB25" s="107">
        <f>IFERROR((Z25*'CO2削減量判定(全熱交換機G)'!$C$7)+(AA25*'CO2削減量判定(全熱交換機G)'!$C$8),"")</f>
        <v>0</v>
      </c>
      <c r="AC25" s="45"/>
      <c r="AD25" s="168">
        <v>17</v>
      </c>
      <c r="AE25" s="33">
        <f t="shared" si="1"/>
        <v>0</v>
      </c>
      <c r="AF25" s="230">
        <f t="shared" si="2"/>
        <v>0</v>
      </c>
      <c r="AG25" s="106">
        <f t="shared" si="3"/>
        <v>0</v>
      </c>
      <c r="AH25" s="108">
        <f t="shared" si="4"/>
        <v>0</v>
      </c>
      <c r="AI25" s="191">
        <v>0.6</v>
      </c>
      <c r="AJ25" s="8"/>
      <c r="AK25" s="4"/>
      <c r="AL25" s="9"/>
      <c r="AM25" s="198">
        <f>AK25*AH25*SUM('年間負荷計算シート (EHP用)'!$C$3:$N$3)*AG25*AI25</f>
        <v>0</v>
      </c>
      <c r="AN25" s="217">
        <f>AG25*AH25*AL25*SUM('年間負荷計算シート (GHP用2)'!$C$3:$N$3)*0.075*AI25</f>
        <v>0</v>
      </c>
      <c r="AO25" s="176">
        <f>('年間負荷計算シート (EHP用)'!$O22*0.075*AI25)</f>
        <v>0</v>
      </c>
      <c r="AP25" s="8"/>
      <c r="AQ25" s="83"/>
      <c r="AR25" s="9"/>
      <c r="AS25" s="212">
        <f>AQ25*AO25*SUM('年間負荷計算シート (EHP用)'!$P$3:$AA$3)</f>
        <v>0</v>
      </c>
      <c r="AT25" s="217">
        <f>AG25*AH25*AR25*SUM('年間負荷計算シート (GHP用2)'!$P$3:$AA$3)*0.075*AI25</f>
        <v>0</v>
      </c>
      <c r="AU25" s="176">
        <f>('年間負荷計算シート (EHP用)'!AB22*0.075)*AI25</f>
        <v>0</v>
      </c>
      <c r="AV25" s="77">
        <f t="shared" si="8"/>
        <v>0</v>
      </c>
      <c r="AW25" s="107">
        <f t="shared" si="9"/>
        <v>0</v>
      </c>
      <c r="AX25" s="107">
        <f>IFERROR((AV25*'CO2削減量判定(全熱交換機G)'!$C$7)+(AW25*'CO2削減量判定(全熱交換機G)'!$C$8),"")</f>
        <v>0</v>
      </c>
    </row>
    <row r="26" spans="1:50">
      <c r="A26" s="168">
        <v>18</v>
      </c>
      <c r="B26" s="7"/>
      <c r="C26" s="81"/>
      <c r="D26" s="7"/>
      <c r="E26" s="22"/>
      <c r="F26" s="8"/>
      <c r="G26" s="4"/>
      <c r="H26" s="9"/>
      <c r="I26" s="8"/>
      <c r="J26" s="83"/>
      <c r="K26" s="9"/>
      <c r="L26" s="198">
        <f>G26*E26*SUM('年間負荷計算シート (EHP用)'!$C$3:$N$3)*D26</f>
        <v>0</v>
      </c>
      <c r="M26" s="217">
        <f>D26*E26*H26*SUM('年間負荷計算シート (GHP用2)'!C20:N20)*0.075</f>
        <v>0</v>
      </c>
      <c r="N26" s="215">
        <f>('年間負荷計算シート (EHP用)'!$O23*0.075)</f>
        <v>0</v>
      </c>
      <c r="O26" s="212">
        <f>J26*N26*SUM('年間負荷計算シート (EHP用)'!$P$3:$AA$3)</f>
        <v>0</v>
      </c>
      <c r="P26" s="217">
        <f>D26*E26*K26*SUM('年間負荷計算シート (GHP用2)'!$P$3:$AA$3)*0.075</f>
        <v>0</v>
      </c>
      <c r="Q26" s="176">
        <f>('年間負荷計算シート (EHP用)'!$AB23*0.075)</f>
        <v>0</v>
      </c>
      <c r="R26" s="77">
        <f t="shared" si="0"/>
        <v>0</v>
      </c>
      <c r="S26" s="107">
        <f t="shared" si="5"/>
        <v>0</v>
      </c>
      <c r="T26" s="107">
        <f>IFERROR((R26*'CO2削減量判定(全熱交換機G)'!$C$7)+(S26*'CO2削減量判定(全熱交換機G)'!$C$8),"")</f>
        <v>0</v>
      </c>
      <c r="U26" s="191"/>
      <c r="V26" s="217">
        <f>D26*E26*H26*SUM('年間負荷計算シート (GHP用2)'!$C$3:$N$3)*0.075*U26*0.3</f>
        <v>0</v>
      </c>
      <c r="W26" s="176">
        <f>('年間負荷計算シート (EHP用)'!$O23*0.075*U26*0.3)</f>
        <v>0</v>
      </c>
      <c r="X26" s="217">
        <f>D26*E26*H26*SUM('年間負荷計算シート (GHP用2)'!$P$3:$AA$3)*0.075*U26*0.4</f>
        <v>0</v>
      </c>
      <c r="Y26" s="176">
        <f>('年間負荷計算シート (EHP用)'!$AB23*0.075)*U26*0.4</f>
        <v>0</v>
      </c>
      <c r="Z26" s="77">
        <f t="shared" si="6"/>
        <v>0</v>
      </c>
      <c r="AA26" s="107">
        <f t="shared" si="7"/>
        <v>0</v>
      </c>
      <c r="AB26" s="107">
        <f>IFERROR((Z26*'CO2削減量判定(全熱交換機G)'!$C$7)+(AA26*'CO2削減量判定(全熱交換機G)'!$C$8),"")</f>
        <v>0</v>
      </c>
      <c r="AC26" s="45"/>
      <c r="AD26" s="168">
        <v>18</v>
      </c>
      <c r="AE26" s="106">
        <f t="shared" si="1"/>
        <v>0</v>
      </c>
      <c r="AF26" s="230">
        <f t="shared" si="2"/>
        <v>0</v>
      </c>
      <c r="AG26" s="106">
        <f t="shared" si="3"/>
        <v>0</v>
      </c>
      <c r="AH26" s="231">
        <f t="shared" si="4"/>
        <v>0</v>
      </c>
      <c r="AI26" s="191">
        <v>0.6</v>
      </c>
      <c r="AJ26" s="8"/>
      <c r="AK26" s="4"/>
      <c r="AL26" s="9"/>
      <c r="AM26" s="198">
        <f>AK26*AH26*SUM('年間負荷計算シート (EHP用)'!$C$3:$N$3)*AG26*AI26</f>
        <v>0</v>
      </c>
      <c r="AN26" s="217">
        <f>AG26*AH26*AL26*SUM('年間負荷計算シート (GHP用2)'!$C$3:$N$3)*0.075*AI26</f>
        <v>0</v>
      </c>
      <c r="AO26" s="176">
        <f>('年間負荷計算シート (EHP用)'!$O23*0.075*AI26)</f>
        <v>0</v>
      </c>
      <c r="AP26" s="8"/>
      <c r="AQ26" s="83"/>
      <c r="AR26" s="9"/>
      <c r="AS26" s="212">
        <f>AQ26*AO26*SUM('年間負荷計算シート (EHP用)'!$P$3:$AA$3)</f>
        <v>0</v>
      </c>
      <c r="AT26" s="217">
        <f>AG26*AH26*AR26*SUM('年間負荷計算シート (GHP用2)'!$P$3:$AA$3)*0.075*AI26</f>
        <v>0</v>
      </c>
      <c r="AU26" s="176">
        <f>('年間負荷計算シート (EHP用)'!AB23*0.075)*AI26</f>
        <v>0</v>
      </c>
      <c r="AV26" s="77">
        <f t="shared" si="8"/>
        <v>0</v>
      </c>
      <c r="AW26" s="107">
        <f t="shared" si="9"/>
        <v>0</v>
      </c>
      <c r="AX26" s="107">
        <f>IFERROR((AV26*'CO2削減量判定(全熱交換機G)'!$C$7)+(AW26*'CO2削減量判定(全熱交換機G)'!$C$8),"")</f>
        <v>0</v>
      </c>
    </row>
    <row r="27" spans="1:50">
      <c r="A27" s="168">
        <v>19</v>
      </c>
      <c r="B27" s="19"/>
      <c r="C27" s="81"/>
      <c r="D27" s="7"/>
      <c r="E27" s="9"/>
      <c r="F27" s="8"/>
      <c r="G27" s="4"/>
      <c r="H27" s="9"/>
      <c r="I27" s="8"/>
      <c r="J27" s="83"/>
      <c r="K27" s="9"/>
      <c r="L27" s="198">
        <f>G27*E27*SUM('年間負荷計算シート (EHP用)'!$C$3:$N$3)*D27</f>
        <v>0</v>
      </c>
      <c r="M27" s="217">
        <f>D27*E27*H27*SUM('年間負荷計算シート (GHP用2)'!C21:N21)*0.075</f>
        <v>0</v>
      </c>
      <c r="N27" s="215">
        <f>('年間負荷計算シート (EHP用)'!$O24*0.075)</f>
        <v>0</v>
      </c>
      <c r="O27" s="212">
        <f>J27*N27*SUM('年間負荷計算シート (EHP用)'!$P$3:$AA$3)</f>
        <v>0</v>
      </c>
      <c r="P27" s="217">
        <f>D27*E27*K27*SUM('年間負荷計算シート (GHP用2)'!$P$3:$AA$3)*0.075</f>
        <v>0</v>
      </c>
      <c r="Q27" s="176">
        <f>('年間負荷計算シート (EHP用)'!$AB24*0.075)</f>
        <v>0</v>
      </c>
      <c r="R27" s="77">
        <f t="shared" si="0"/>
        <v>0</v>
      </c>
      <c r="S27" s="107">
        <f t="shared" si="5"/>
        <v>0</v>
      </c>
      <c r="T27" s="107">
        <f>IFERROR((R27*'CO2削減量判定(全熱交換機G)'!$C$7)+(S27*'CO2削減量判定(全熱交換機G)'!$C$8),"")</f>
        <v>0</v>
      </c>
      <c r="U27" s="191"/>
      <c r="V27" s="217">
        <f>D27*E27*H27*SUM('年間負荷計算シート (GHP用2)'!$C$3:$N$3)*0.075*U27*0.3</f>
        <v>0</v>
      </c>
      <c r="W27" s="176">
        <f>('年間負荷計算シート (EHP用)'!$O24*0.075*U27*0.3)</f>
        <v>0</v>
      </c>
      <c r="X27" s="217">
        <f>D27*E27*H27*SUM('年間負荷計算シート (GHP用2)'!$P$3:$AA$3)*0.075*U27*0.4</f>
        <v>0</v>
      </c>
      <c r="Y27" s="176">
        <f>('年間負荷計算シート (EHP用)'!$AB24*0.075)*U27*0.4</f>
        <v>0</v>
      </c>
      <c r="Z27" s="77">
        <f t="shared" si="6"/>
        <v>0</v>
      </c>
      <c r="AA27" s="107">
        <f t="shared" si="7"/>
        <v>0</v>
      </c>
      <c r="AB27" s="107">
        <f>IFERROR((Z27*'CO2削減量判定(全熱交換機G)'!$C$7)+(AA27*'CO2削減量判定(全熱交換機G)'!$C$8),"")</f>
        <v>0</v>
      </c>
      <c r="AC27" s="45"/>
      <c r="AD27" s="168">
        <v>19</v>
      </c>
      <c r="AE27" s="33">
        <f t="shared" si="1"/>
        <v>0</v>
      </c>
      <c r="AF27" s="230">
        <f t="shared" si="2"/>
        <v>0</v>
      </c>
      <c r="AG27" s="106">
        <f t="shared" si="3"/>
        <v>0</v>
      </c>
      <c r="AH27" s="108">
        <f t="shared" si="4"/>
        <v>0</v>
      </c>
      <c r="AI27" s="191">
        <v>0.6</v>
      </c>
      <c r="AJ27" s="8"/>
      <c r="AK27" s="4"/>
      <c r="AL27" s="9"/>
      <c r="AM27" s="198">
        <f>AK27*AH27*SUM('年間負荷計算シート (EHP用)'!$C$3:$N$3)*AG27*AI27</f>
        <v>0</v>
      </c>
      <c r="AN27" s="217">
        <f>AG27*AH27*AL27*SUM('年間負荷計算シート (GHP用2)'!$C$3:$N$3)*0.075*AI27</f>
        <v>0</v>
      </c>
      <c r="AO27" s="176">
        <f>('年間負荷計算シート (EHP用)'!$O24*0.075*AI27)</f>
        <v>0</v>
      </c>
      <c r="AP27" s="8"/>
      <c r="AQ27" s="83"/>
      <c r="AR27" s="9"/>
      <c r="AS27" s="212">
        <f>AQ27*AO27*SUM('年間負荷計算シート (EHP用)'!$P$3:$AA$3)</f>
        <v>0</v>
      </c>
      <c r="AT27" s="217">
        <f>AG27*AH27*AR27*SUM('年間負荷計算シート (GHP用2)'!$P$3:$AA$3)*0.075*AI27</f>
        <v>0</v>
      </c>
      <c r="AU27" s="176">
        <f>('年間負荷計算シート (EHP用)'!AB24*0.075)*AI27</f>
        <v>0</v>
      </c>
      <c r="AV27" s="77">
        <f t="shared" si="8"/>
        <v>0</v>
      </c>
      <c r="AW27" s="107">
        <f t="shared" si="9"/>
        <v>0</v>
      </c>
      <c r="AX27" s="107">
        <f>IFERROR((AV27*'CO2削減量判定(全熱交換機G)'!$C$7)+(AW27*'CO2削減量判定(全熱交換機G)'!$C$8),"")</f>
        <v>0</v>
      </c>
    </row>
    <row r="28" spans="1:50" ht="19.5" thickBot="1">
      <c r="A28" s="168">
        <v>20</v>
      </c>
      <c r="B28" s="7"/>
      <c r="C28" s="81"/>
      <c r="D28" s="7"/>
      <c r="E28" s="9"/>
      <c r="F28" s="8"/>
      <c r="G28" s="4"/>
      <c r="H28" s="9"/>
      <c r="I28" s="8"/>
      <c r="J28" s="83"/>
      <c r="K28" s="9"/>
      <c r="L28" s="198">
        <f>G28*E28*SUM('年間負荷計算シート (EHP用)'!$C$3:$N$3)*D28</f>
        <v>0</v>
      </c>
      <c r="M28" s="217">
        <f>D28*E28*H28*SUM('年間負荷計算シート (GHP用2)'!C22:N22)*0.075</f>
        <v>0</v>
      </c>
      <c r="N28" s="215">
        <f>('年間負荷計算シート (EHP用)'!$O25*0.075)</f>
        <v>0</v>
      </c>
      <c r="O28" s="212">
        <f>J28*N28*SUM('年間負荷計算シート (EHP用)'!$P$3:$AA$3)</f>
        <v>0</v>
      </c>
      <c r="P28" s="217">
        <f>D28*E28*K28*SUM('年間負荷計算シート (GHP用2)'!$P$3:$AA$3)*0.075</f>
        <v>0</v>
      </c>
      <c r="Q28" s="176">
        <f>('年間負荷計算シート (EHP用)'!$AB25*0.075)</f>
        <v>0</v>
      </c>
      <c r="R28" s="107">
        <f t="shared" si="0"/>
        <v>0</v>
      </c>
      <c r="S28" s="107">
        <f t="shared" si="5"/>
        <v>0</v>
      </c>
      <c r="T28" s="107">
        <f>IFERROR((R28*'CO2削減量判定(全熱交換機G)'!$C$7)+(S28*'CO2削減量判定(全熱交換機G)'!$C$8),"")</f>
        <v>0</v>
      </c>
      <c r="U28" s="239"/>
      <c r="V28" s="217">
        <f>D28*E28*H28*SUM('年間負荷計算シート (GHP用2)'!$C$3:$N$3)*0.075*U28*0.3</f>
        <v>0</v>
      </c>
      <c r="W28" s="176">
        <f>('年間負荷計算シート (EHP用)'!$O25*0.075*U28*0.3)</f>
        <v>0</v>
      </c>
      <c r="X28" s="217">
        <f>D28*E28*H28*SUM('年間負荷計算シート (GHP用2)'!$P$3:$AA$3)*0.075*U28*0.4</f>
        <v>0</v>
      </c>
      <c r="Y28" s="176">
        <f>('年間負荷計算シート (EHP用)'!$AB25*0.075)*U28*0.4</f>
        <v>0</v>
      </c>
      <c r="Z28" s="107">
        <f t="shared" si="6"/>
        <v>0</v>
      </c>
      <c r="AA28" s="107">
        <f t="shared" si="7"/>
        <v>0</v>
      </c>
      <c r="AB28" s="107">
        <f>IFERROR((Z28*'CO2削減量判定(全熱交換機G)'!$C$7)+(AA28*'CO2削減量判定(全熱交換機G)'!$C$8),"")</f>
        <v>0</v>
      </c>
      <c r="AC28" s="45"/>
      <c r="AD28" s="169">
        <v>20</v>
      </c>
      <c r="AE28" s="147">
        <f t="shared" si="1"/>
        <v>0</v>
      </c>
      <c r="AF28" s="232">
        <f t="shared" si="2"/>
        <v>0</v>
      </c>
      <c r="AG28" s="147">
        <f t="shared" si="3"/>
        <v>0</v>
      </c>
      <c r="AH28" s="148">
        <f t="shared" si="4"/>
        <v>0</v>
      </c>
      <c r="AI28" s="233">
        <v>0.6</v>
      </c>
      <c r="AJ28" s="23"/>
      <c r="AK28" s="25"/>
      <c r="AL28" s="24"/>
      <c r="AM28" s="199">
        <f>AK28*AH28*SUM('年間負荷計算シート (EHP用)'!$C$3:$N$3)*AG28*AI28</f>
        <v>0</v>
      </c>
      <c r="AN28" s="218">
        <f>AG28*AH28*AL28*SUM('年間負荷計算シート (GHP用2)'!$C$3:$N$3)*0.075*AI28</f>
        <v>0</v>
      </c>
      <c r="AO28" s="177">
        <f>('年間負荷計算シート (EHP用)'!$O25*0.075*AI28)</f>
        <v>0</v>
      </c>
      <c r="AP28" s="23"/>
      <c r="AQ28" s="85"/>
      <c r="AR28" s="24"/>
      <c r="AS28" s="213">
        <f>AQ28*AO28*SUM('年間負荷計算シート (EHP用)'!$P$3:$AA$3)</f>
        <v>0</v>
      </c>
      <c r="AT28" s="218">
        <f>AG28*AH28*AR28*SUM('年間負荷計算シート (GHP用2)'!$P$3:$AA$3)*0.075*AI28</f>
        <v>0</v>
      </c>
      <c r="AU28" s="176">
        <f>('年間負荷計算シート (EHP用)'!AB25*0.075)*AI28</f>
        <v>0</v>
      </c>
      <c r="AV28" s="145">
        <f t="shared" si="8"/>
        <v>0</v>
      </c>
      <c r="AW28" s="145">
        <f t="shared" si="9"/>
        <v>0</v>
      </c>
      <c r="AX28" s="107">
        <f>IFERROR((AV28*'CO2削減量判定(全熱交換機G)'!$C$7)+(AW28*'CO2削減量判定(全熱交換機G)'!$C$8),"")</f>
        <v>0</v>
      </c>
    </row>
    <row r="29" spans="1:50" ht="18.75" customHeight="1">
      <c r="A29" s="38"/>
      <c r="B29" s="38"/>
      <c r="C29" s="38"/>
      <c r="D29" s="38"/>
      <c r="E29" s="38"/>
      <c r="F29" s="38"/>
      <c r="G29" s="38"/>
      <c r="H29" s="38"/>
      <c r="I29" s="38"/>
      <c r="J29" s="38"/>
      <c r="K29" s="38"/>
      <c r="L29" s="172"/>
      <c r="M29" s="172"/>
      <c r="N29" s="172"/>
      <c r="O29" s="172"/>
      <c r="P29" s="172"/>
      <c r="Q29" s="172"/>
      <c r="R29" s="38"/>
      <c r="S29" s="38"/>
      <c r="T29" s="38"/>
      <c r="X29" s="38"/>
      <c r="AC29" s="38"/>
      <c r="AD29" s="38"/>
      <c r="AE29" s="38"/>
      <c r="AF29" s="38"/>
      <c r="AG29" s="38"/>
      <c r="AM29" s="38"/>
      <c r="AP29" s="38"/>
      <c r="AQ29" s="38"/>
      <c r="AR29" s="38"/>
      <c r="AT29" s="38"/>
    </row>
    <row r="30" spans="1:50" ht="18" customHeight="1">
      <c r="A30" s="38"/>
      <c r="B30" s="38"/>
      <c r="C30" s="38"/>
      <c r="D30" s="38"/>
      <c r="E30" s="38"/>
      <c r="F30" s="38"/>
      <c r="G30" s="38"/>
      <c r="H30" s="38"/>
      <c r="I30" s="38"/>
      <c r="J30" s="38"/>
      <c r="K30" s="38"/>
      <c r="L30" s="172"/>
      <c r="M30" s="172"/>
      <c r="N30" s="172"/>
      <c r="O30" s="172"/>
      <c r="P30" s="172"/>
      <c r="Q30" s="172"/>
      <c r="R30" s="38"/>
      <c r="S30" s="38"/>
      <c r="T30" s="38"/>
      <c r="AC30" s="38"/>
      <c r="AD30" s="38"/>
      <c r="AE30" s="38"/>
      <c r="AF30" s="38"/>
      <c r="AG30" s="38"/>
    </row>
    <row r="31" spans="1:50" ht="18" customHeight="1">
      <c r="A31" s="47"/>
      <c r="B31" s="47"/>
      <c r="F31" s="38"/>
      <c r="G31" s="38"/>
      <c r="H31" s="38"/>
      <c r="I31" s="38"/>
      <c r="J31" s="38"/>
      <c r="K31" s="38"/>
      <c r="L31" s="172"/>
      <c r="M31" s="172"/>
      <c r="N31" s="172"/>
      <c r="O31" s="172"/>
      <c r="P31" s="172"/>
      <c r="Q31" s="172"/>
      <c r="R31" s="38"/>
      <c r="S31" s="38"/>
      <c r="T31" s="38"/>
      <c r="X31" s="53"/>
      <c r="AC31" s="38"/>
      <c r="AD31" s="38"/>
      <c r="AE31" s="38"/>
      <c r="AF31" s="38"/>
      <c r="AG31" s="38"/>
      <c r="AK31" s="44"/>
      <c r="AM31" s="45"/>
      <c r="AP31" s="45"/>
      <c r="AQ31" s="45"/>
      <c r="AR31" s="45"/>
      <c r="AT31" s="53"/>
    </row>
    <row r="32" spans="1:50" ht="18" customHeight="1">
      <c r="A32" s="48"/>
      <c r="B32" s="48"/>
      <c r="F32" s="38"/>
      <c r="G32" s="38"/>
      <c r="H32" s="38"/>
      <c r="I32" s="38"/>
      <c r="J32" s="38"/>
      <c r="K32" s="38"/>
      <c r="L32" s="172"/>
      <c r="M32" s="172"/>
      <c r="N32" s="172"/>
      <c r="O32" s="172"/>
      <c r="P32" s="172"/>
      <c r="Q32" s="172"/>
      <c r="R32" s="38"/>
      <c r="S32" s="38"/>
      <c r="T32" s="38"/>
      <c r="X32" s="38"/>
      <c r="AC32" s="38"/>
      <c r="AD32" s="38"/>
      <c r="AE32" s="38"/>
      <c r="AF32" s="38"/>
      <c r="AG32" s="38"/>
      <c r="AK32" s="46"/>
      <c r="AM32" s="38"/>
      <c r="AP32" s="38"/>
      <c r="AQ32" s="38"/>
      <c r="AR32" s="38"/>
      <c r="AT32" s="38"/>
    </row>
    <row r="33" spans="1:46" ht="18" customHeight="1">
      <c r="A33" s="48"/>
      <c r="B33" s="48"/>
      <c r="F33" s="38"/>
      <c r="G33" s="38"/>
      <c r="H33" s="38"/>
      <c r="I33" s="38"/>
      <c r="J33" s="38"/>
      <c r="K33" s="38"/>
      <c r="L33" s="172"/>
      <c r="M33" s="172"/>
      <c r="N33" s="172"/>
      <c r="O33" s="172"/>
      <c r="P33" s="172"/>
      <c r="Q33" s="172"/>
      <c r="R33" s="38"/>
      <c r="S33" s="38"/>
      <c r="T33" s="38"/>
      <c r="X33" s="38"/>
      <c r="AC33" s="38"/>
      <c r="AD33" s="38"/>
      <c r="AE33" s="38"/>
      <c r="AF33" s="38"/>
      <c r="AG33" s="38"/>
      <c r="AK33" s="38"/>
      <c r="AM33" s="38"/>
      <c r="AP33" s="38"/>
      <c r="AQ33" s="38"/>
      <c r="AR33" s="38"/>
      <c r="AT33" s="38"/>
    </row>
    <row r="34" spans="1:46" ht="18" customHeight="1">
      <c r="A34" s="48"/>
      <c r="B34" s="48"/>
      <c r="C34" s="49"/>
      <c r="D34" s="38"/>
      <c r="E34" s="38"/>
      <c r="F34" s="38"/>
      <c r="G34" s="38"/>
      <c r="H34" s="38"/>
      <c r="I34" s="38"/>
      <c r="J34" s="38"/>
      <c r="K34" s="38"/>
      <c r="L34" s="172"/>
      <c r="M34" s="172"/>
      <c r="N34" s="172"/>
      <c r="O34" s="172"/>
      <c r="P34" s="172"/>
      <c r="Q34" s="172"/>
      <c r="R34" s="38"/>
      <c r="S34" s="38"/>
      <c r="T34" s="38"/>
      <c r="X34" s="38"/>
      <c r="AC34" s="38"/>
      <c r="AD34" s="38"/>
      <c r="AE34" s="38"/>
      <c r="AF34" s="38"/>
      <c r="AG34" s="38"/>
      <c r="AK34" s="38"/>
      <c r="AM34" s="38"/>
      <c r="AP34" s="38"/>
      <c r="AQ34" s="38"/>
      <c r="AR34" s="38"/>
      <c r="AT34" s="38"/>
    </row>
    <row r="35" spans="1:46" ht="18" customHeight="1">
      <c r="A35" s="48"/>
      <c r="B35" s="48"/>
      <c r="C35" s="49"/>
      <c r="D35" s="38"/>
      <c r="E35" s="38"/>
      <c r="F35" s="38"/>
      <c r="G35" s="38"/>
      <c r="H35" s="38"/>
      <c r="I35" s="38"/>
      <c r="J35" s="38"/>
      <c r="K35" s="38"/>
      <c r="L35" s="172"/>
      <c r="M35" s="172"/>
      <c r="N35" s="172"/>
      <c r="O35" s="172"/>
      <c r="P35" s="172"/>
      <c r="Q35" s="172"/>
      <c r="R35" s="38"/>
      <c r="S35" s="38"/>
      <c r="T35" s="38"/>
      <c r="X35" s="38"/>
      <c r="AC35" s="38"/>
      <c r="AD35" s="38"/>
      <c r="AE35" s="38"/>
      <c r="AF35" s="38"/>
      <c r="AG35" s="38"/>
      <c r="AK35" s="40"/>
      <c r="AM35" s="38"/>
      <c r="AP35" s="38"/>
      <c r="AQ35" s="38"/>
      <c r="AR35" s="38"/>
      <c r="AT35" s="38"/>
    </row>
    <row r="36" spans="1:46" ht="18" customHeight="1">
      <c r="A36" s="20"/>
      <c r="B36" s="20"/>
      <c r="C36" s="51"/>
      <c r="D36" s="1"/>
      <c r="E36" s="1"/>
      <c r="F36" s="1"/>
      <c r="G36" s="1"/>
      <c r="H36" s="1"/>
      <c r="I36" s="1"/>
      <c r="J36" s="1"/>
      <c r="K36" s="1"/>
      <c r="L36" s="173"/>
      <c r="M36" s="173"/>
      <c r="N36" s="173"/>
      <c r="O36" s="173"/>
      <c r="P36" s="173"/>
      <c r="Q36" s="173"/>
      <c r="R36" s="1"/>
      <c r="S36" s="1"/>
      <c r="T36" s="1"/>
      <c r="X36" s="38"/>
      <c r="AC36" s="1"/>
      <c r="AD36" s="1"/>
      <c r="AE36" s="1"/>
      <c r="AF36" s="1"/>
      <c r="AG36" s="1"/>
      <c r="AH36" s="1"/>
      <c r="AK36" s="50"/>
      <c r="AM36" s="38"/>
      <c r="AP36" s="38"/>
      <c r="AQ36" s="38"/>
      <c r="AR36" s="38"/>
      <c r="AT36" s="38"/>
    </row>
    <row r="37" spans="1:46" ht="18" customHeight="1">
      <c r="A37" s="20"/>
      <c r="B37" s="20"/>
      <c r="C37" s="51"/>
      <c r="D37" s="1"/>
      <c r="E37" s="1"/>
      <c r="F37" s="1"/>
      <c r="G37" s="1"/>
      <c r="H37" s="1"/>
      <c r="I37" s="1"/>
      <c r="J37" s="1"/>
      <c r="K37" s="1"/>
      <c r="L37" s="173"/>
      <c r="M37" s="173"/>
      <c r="N37" s="173"/>
      <c r="O37" s="173"/>
      <c r="P37" s="173"/>
      <c r="Q37" s="173"/>
      <c r="R37" s="1"/>
      <c r="S37" s="1"/>
      <c r="T37" s="1"/>
      <c r="X37" s="1"/>
      <c r="AC37" s="1"/>
      <c r="AD37" s="1"/>
      <c r="AE37" s="1"/>
      <c r="AF37" s="1"/>
      <c r="AG37" s="1"/>
      <c r="AH37" s="1"/>
      <c r="AK37" s="1"/>
      <c r="AM37" s="1"/>
      <c r="AP37" s="1"/>
      <c r="AQ37" s="1"/>
      <c r="AR37" s="1"/>
      <c r="AT37" s="1"/>
    </row>
    <row r="38" spans="1:46" ht="18" customHeight="1">
      <c r="C38" s="3"/>
      <c r="X38" s="1"/>
      <c r="AK38" s="1"/>
      <c r="AM38" s="1"/>
      <c r="AP38" s="1"/>
      <c r="AQ38" s="1"/>
      <c r="AR38" s="1"/>
      <c r="AT38" s="1"/>
    </row>
    <row r="39" spans="1:46" ht="18" customHeight="1">
      <c r="C39" s="3"/>
      <c r="X39" s="1"/>
      <c r="AK39" s="1"/>
      <c r="AM39" s="1"/>
      <c r="AP39" s="1"/>
      <c r="AQ39" s="1"/>
      <c r="AR39" s="1"/>
      <c r="AT39" s="1"/>
    </row>
    <row r="40" spans="1:46" ht="18" customHeight="1">
      <c r="C40" s="3"/>
    </row>
    <row r="41" spans="1:46" ht="18" customHeight="1"/>
    <row r="42" spans="1:46" ht="18" customHeight="1"/>
    <row r="43" spans="1:46" ht="18" customHeight="1"/>
    <row r="44" spans="1:46" ht="18" customHeight="1"/>
    <row r="45" spans="1:46" ht="18" customHeight="1"/>
    <row r="46" spans="1:46" ht="18" customHeight="1"/>
    <row r="47" spans="1:46" ht="18" customHeight="1"/>
    <row r="48" spans="1:46" ht="18" customHeight="1"/>
    <row r="49" ht="18" customHeight="1"/>
    <row r="50" ht="18" customHeight="1"/>
  </sheetData>
  <mergeCells count="16">
    <mergeCell ref="L5:T5"/>
    <mergeCell ref="V5:AB5"/>
    <mergeCell ref="AP7:AR7"/>
    <mergeCell ref="AK6:AL6"/>
    <mergeCell ref="AP6:AQ6"/>
    <mergeCell ref="AJ7:AL7"/>
    <mergeCell ref="A7:A8"/>
    <mergeCell ref="B7:B8"/>
    <mergeCell ref="C7:C8"/>
    <mergeCell ref="D7:D8"/>
    <mergeCell ref="F7:H7"/>
    <mergeCell ref="I7:K7"/>
    <mergeCell ref="AD7:AD8"/>
    <mergeCell ref="AE7:AE8"/>
    <mergeCell ref="AF7:AF8"/>
    <mergeCell ref="AG7:AG8"/>
  </mergeCells>
  <phoneticPr fontId="2"/>
  <pageMargins left="0.7" right="0.7" top="0.75" bottom="0.75" header="0.3" footer="0.3"/>
  <pageSetup paperSize="9" scale="26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D31245-249E-4B04-A7B6-302DEC061A62}">
  <sheetPr>
    <tabColor theme="9"/>
  </sheetPr>
  <dimension ref="A1:AB24"/>
  <sheetViews>
    <sheetView view="pageBreakPreview" zoomScale="60" zoomScaleNormal="85" workbookViewId="0">
      <selection activeCell="S46" sqref="S46:T46"/>
    </sheetView>
  </sheetViews>
  <sheetFormatPr defaultRowHeight="18.75"/>
  <cols>
    <col min="1" max="1" width="11" bestFit="1" customWidth="1"/>
    <col min="2" max="2" width="9" style="109" bestFit="1" customWidth="1"/>
    <col min="3" max="14" width="8.625" style="195" customWidth="1"/>
    <col min="15" max="15" width="9" style="195"/>
    <col min="16" max="27" width="8.625" style="195" customWidth="1"/>
    <col min="28" max="28" width="9" style="112" bestFit="1" customWidth="1"/>
  </cols>
  <sheetData>
    <row r="1" spans="1:28">
      <c r="A1" s="484"/>
      <c r="B1" s="485"/>
      <c r="C1" s="488" t="s">
        <v>59</v>
      </c>
      <c r="D1" s="488"/>
      <c r="E1" s="488"/>
      <c r="F1" s="488"/>
      <c r="G1" s="488"/>
      <c r="H1" s="488"/>
      <c r="I1" s="488"/>
      <c r="J1" s="488"/>
      <c r="K1" s="488"/>
      <c r="L1" s="488"/>
      <c r="M1" s="488"/>
      <c r="N1" s="488"/>
      <c r="O1" s="488"/>
      <c r="P1" s="488" t="s">
        <v>60</v>
      </c>
      <c r="Q1" s="488"/>
      <c r="R1" s="488"/>
      <c r="S1" s="488"/>
      <c r="T1" s="488"/>
      <c r="U1" s="488"/>
      <c r="V1" s="488"/>
      <c r="W1" s="488"/>
      <c r="X1" s="488"/>
      <c r="Y1" s="488"/>
      <c r="Z1" s="488"/>
      <c r="AA1" s="488"/>
      <c r="AB1" s="488"/>
    </row>
    <row r="2" spans="1:28" ht="18.75" customHeight="1">
      <c r="A2" s="486"/>
      <c r="B2" s="487"/>
      <c r="C2" s="196" t="s">
        <v>55</v>
      </c>
      <c r="D2" s="196" t="s">
        <v>44</v>
      </c>
      <c r="E2" s="196" t="s">
        <v>45</v>
      </c>
      <c r="F2" s="196" t="s">
        <v>46</v>
      </c>
      <c r="G2" s="196" t="s">
        <v>47</v>
      </c>
      <c r="H2" s="196" t="s">
        <v>48</v>
      </c>
      <c r="I2" s="196" t="s">
        <v>49</v>
      </c>
      <c r="J2" s="196" t="s">
        <v>50</v>
      </c>
      <c r="K2" s="196" t="s">
        <v>51</v>
      </c>
      <c r="L2" s="196" t="s">
        <v>52</v>
      </c>
      <c r="M2" s="196" t="s">
        <v>53</v>
      </c>
      <c r="N2" s="196" t="s">
        <v>54</v>
      </c>
      <c r="O2" s="444" t="s">
        <v>146</v>
      </c>
      <c r="P2" s="196" t="s">
        <v>55</v>
      </c>
      <c r="Q2" s="196" t="s">
        <v>44</v>
      </c>
      <c r="R2" s="196" t="s">
        <v>45</v>
      </c>
      <c r="S2" s="196" t="s">
        <v>46</v>
      </c>
      <c r="T2" s="196" t="s">
        <v>47</v>
      </c>
      <c r="U2" s="196" t="s">
        <v>48</v>
      </c>
      <c r="V2" s="196" t="s">
        <v>49</v>
      </c>
      <c r="W2" s="196" t="s">
        <v>50</v>
      </c>
      <c r="X2" s="196" t="s">
        <v>51</v>
      </c>
      <c r="Y2" s="196" t="s">
        <v>52</v>
      </c>
      <c r="Z2" s="196" t="s">
        <v>53</v>
      </c>
      <c r="AA2" s="196" t="s">
        <v>54</v>
      </c>
      <c r="AB2" s="446" t="s">
        <v>146</v>
      </c>
    </row>
    <row r="3" spans="1:28">
      <c r="A3" s="498" t="s">
        <v>56</v>
      </c>
      <c r="B3" s="499"/>
      <c r="C3" s="185">
        <v>20</v>
      </c>
      <c r="D3" s="185">
        <v>20</v>
      </c>
      <c r="E3" s="185">
        <v>20</v>
      </c>
      <c r="F3" s="185">
        <v>20</v>
      </c>
      <c r="G3" s="185">
        <v>20</v>
      </c>
      <c r="H3" s="185">
        <v>20</v>
      </c>
      <c r="I3" s="185">
        <v>20</v>
      </c>
      <c r="J3" s="185">
        <v>20</v>
      </c>
      <c r="K3" s="185">
        <v>0</v>
      </c>
      <c r="L3" s="185">
        <v>0</v>
      </c>
      <c r="M3" s="185">
        <v>0</v>
      </c>
      <c r="N3" s="185">
        <v>0</v>
      </c>
      <c r="O3" s="445"/>
      <c r="P3" s="185">
        <f t="shared" ref="P3:Q3" si="0">C3</f>
        <v>20</v>
      </c>
      <c r="Q3" s="185">
        <f t="shared" si="0"/>
        <v>20</v>
      </c>
      <c r="R3" s="185">
        <v>0</v>
      </c>
      <c r="S3" s="185">
        <v>0</v>
      </c>
      <c r="T3" s="185">
        <v>0</v>
      </c>
      <c r="U3" s="185">
        <v>0</v>
      </c>
      <c r="V3" s="185">
        <v>0</v>
      </c>
      <c r="W3" s="185">
        <v>20</v>
      </c>
      <c r="X3" s="185">
        <v>20</v>
      </c>
      <c r="Y3" s="185">
        <v>20</v>
      </c>
      <c r="Z3" s="185">
        <v>20</v>
      </c>
      <c r="AA3" s="185">
        <v>20</v>
      </c>
      <c r="AB3" s="447"/>
    </row>
    <row r="4" spans="1:28">
      <c r="A4" s="498" t="s">
        <v>58</v>
      </c>
      <c r="B4" s="499"/>
      <c r="C4" s="192">
        <v>12.8</v>
      </c>
      <c r="D4" s="192">
        <v>22.9</v>
      </c>
      <c r="E4" s="192">
        <v>34.299999999999997</v>
      </c>
      <c r="F4" s="192">
        <v>60</v>
      </c>
      <c r="G4" s="192">
        <v>66</v>
      </c>
      <c r="H4" s="192">
        <v>46.2</v>
      </c>
      <c r="I4" s="192">
        <v>21.4</v>
      </c>
      <c r="J4" s="192">
        <v>9.1999999999999993</v>
      </c>
      <c r="K4" s="192">
        <v>0</v>
      </c>
      <c r="L4" s="192">
        <v>0</v>
      </c>
      <c r="M4" s="192">
        <v>0</v>
      </c>
      <c r="N4" s="192">
        <v>0</v>
      </c>
      <c r="O4" s="445"/>
      <c r="P4" s="193">
        <v>15.1</v>
      </c>
      <c r="Q4" s="193">
        <v>8.1999999999999993</v>
      </c>
      <c r="R4" s="193">
        <v>0</v>
      </c>
      <c r="S4" s="193">
        <v>0</v>
      </c>
      <c r="T4" s="193">
        <v>0</v>
      </c>
      <c r="U4" s="193">
        <v>0</v>
      </c>
      <c r="V4" s="193">
        <v>0</v>
      </c>
      <c r="W4" s="193">
        <v>20.3</v>
      </c>
      <c r="X4" s="193">
        <v>32.799999999999997</v>
      </c>
      <c r="Y4" s="193">
        <v>45.8</v>
      </c>
      <c r="Z4" s="193">
        <v>46.3</v>
      </c>
      <c r="AA4" s="193">
        <v>25.4</v>
      </c>
      <c r="AB4" s="447"/>
    </row>
    <row r="5" spans="1:28">
      <c r="A5" s="496" t="s">
        <v>151</v>
      </c>
      <c r="B5" s="183">
        <f>'GHP削減効果計算書（空調）'!B9</f>
        <v>0</v>
      </c>
      <c r="C5" s="186">
        <f>C$3*'GHP削減効果計算書（空調）'!$D9*'GHP削減効果計算書（空調）'!$E9*'GHP削減効果計算書（空調）'!$H9*C$4*0.01</f>
        <v>0</v>
      </c>
      <c r="D5" s="186">
        <f>D$3*'GHP削減効果計算書（空調）'!$D9*'GHP削減効果計算書（空調）'!$E9*'GHP削減効果計算書（空調）'!$H9*D$4*0.01</f>
        <v>0</v>
      </c>
      <c r="E5" s="186">
        <f>E$3*'GHP削減効果計算書（空調）'!$D9*'GHP削減効果計算書（空調）'!$E9*'GHP削減効果計算書（空調）'!$H9*E$4*0.01</f>
        <v>0</v>
      </c>
      <c r="F5" s="186">
        <f>F$3*'GHP削減効果計算書（空調）'!$D9*'GHP削減効果計算書（空調）'!$E9*'GHP削減効果計算書（空調）'!$H9*F$4*0.01</f>
        <v>0</v>
      </c>
      <c r="G5" s="186">
        <f>G$3*'GHP削減効果計算書（空調）'!$D9*'GHP削減効果計算書（空調）'!$E9*'GHP削減効果計算書（空調）'!$H9*G$4*0.01</f>
        <v>0</v>
      </c>
      <c r="H5" s="186">
        <f>H$3*'GHP削減効果計算書（空調）'!$D9*'GHP削減効果計算書（空調）'!$E9*'GHP削減効果計算書（空調）'!$H9*H$4*0.01</f>
        <v>0</v>
      </c>
      <c r="I5" s="186">
        <f>I$3*'GHP削減効果計算書（空調）'!$D9*'GHP削減効果計算書（空調）'!$E9*'GHP削減効果計算書（空調）'!$H9*I$4*0.01</f>
        <v>0</v>
      </c>
      <c r="J5" s="186">
        <f>J$3*'GHP削減効果計算書（空調）'!$D9*'GHP削減効果計算書（空調）'!$E9*'GHP削減効果計算書（空調）'!$H9*J$4*0.01</f>
        <v>0</v>
      </c>
      <c r="K5" s="186">
        <f>K$3*'GHP削減効果計算書（空調）'!$D9*'GHP削減効果計算書（空調）'!$E9*'GHP削減効果計算書（空調）'!$H9*K$4*0.01</f>
        <v>0</v>
      </c>
      <c r="L5" s="186">
        <f>L$3*'GHP削減効果計算書（空調）'!$D9*'GHP削減効果計算書（空調）'!$E9*'GHP削減効果計算書（空調）'!$H9*L$4*0.01</f>
        <v>0</v>
      </c>
      <c r="M5" s="186">
        <f>M$3*'GHP削減効果計算書（空調）'!$D9*'GHP削減効果計算書（空調）'!$E9*'GHP削減効果計算書（空調）'!$H9*M$4*0.01</f>
        <v>0</v>
      </c>
      <c r="N5" s="186">
        <f>N$3*'GHP削減効果計算書（空調）'!$D9*'GHP削減効果計算書（空調）'!$E9*'GHP削減効果計算書（空調）'!$H9*N$4*0.01</f>
        <v>0</v>
      </c>
      <c r="O5" s="186">
        <f>SUM(C5:N5)</f>
        <v>0</v>
      </c>
      <c r="P5" s="187">
        <f>P$3*'GHP削減効果計算書（空調）'!$D9*'GHP削減効果計算書（空調）'!$E9*'GHP削減効果計算書（空調）'!$K9*P$4*0.01</f>
        <v>0</v>
      </c>
      <c r="Q5" s="187">
        <f>Q$3*'GHP削減効果計算書（空調）'!$D9*'GHP削減効果計算書（空調）'!$E9*'GHP削減効果計算書（空調）'!$K9*Q$4*0.01</f>
        <v>0</v>
      </c>
      <c r="R5" s="187">
        <f>R$3*'GHP削減効果計算書（空調）'!$D9*'GHP削減効果計算書（空調）'!$E9*'GHP削減効果計算書（空調）'!$K9*R$4*0.01</f>
        <v>0</v>
      </c>
      <c r="S5" s="187">
        <f>S$3*'GHP削減効果計算書（空調）'!$D9*'GHP削減効果計算書（空調）'!$E9*'GHP削減効果計算書（空調）'!$K9*S$4*0.01</f>
        <v>0</v>
      </c>
      <c r="T5" s="187">
        <f>T$3*'GHP削減効果計算書（空調）'!$D9*'GHP削減効果計算書（空調）'!$E9*'GHP削減効果計算書（空調）'!$K9*T$4*0.01</f>
        <v>0</v>
      </c>
      <c r="U5" s="187">
        <f>U$3*'GHP削減効果計算書（空調）'!$D9*'GHP削減効果計算書（空調）'!$E9*'GHP削減効果計算書（空調）'!$K9*U$4*0.01</f>
        <v>0</v>
      </c>
      <c r="V5" s="187">
        <f>V$3*'GHP削減効果計算書（空調）'!$D9*'GHP削減効果計算書（空調）'!$E9*'GHP削減効果計算書（空調）'!$K9*V$4*0.01</f>
        <v>0</v>
      </c>
      <c r="W5" s="187">
        <f>W$3*'GHP削減効果計算書（空調）'!$D9*'GHP削減効果計算書（空調）'!$E9*'GHP削減効果計算書（空調）'!$K9*W$4*0.01</f>
        <v>0</v>
      </c>
      <c r="X5" s="187">
        <f>X$3*'GHP削減効果計算書（空調）'!$D9*'GHP削減効果計算書（空調）'!$E9*'GHP削減効果計算書（空調）'!$K9*X$4*0.01</f>
        <v>0</v>
      </c>
      <c r="Y5" s="187">
        <f>Y$3*'GHP削減効果計算書（空調）'!$D9*'GHP削減効果計算書（空調）'!$E9*'GHP削減効果計算書（空調）'!$K9*Y$4*0.01</f>
        <v>0</v>
      </c>
      <c r="Z5" s="187">
        <f>Z$3*'GHP削減効果計算書（空調）'!$D9*'GHP削減効果計算書（空調）'!$E9*'GHP削減効果計算書（空調）'!$K9*Z$4*0.01</f>
        <v>0</v>
      </c>
      <c r="AA5" s="187">
        <f>AA$3*'GHP削減効果計算書（空調）'!$D9*'GHP削減効果計算書（空調）'!$E9*'GHP削減効果計算書（空調）'!$K9*AA$4*0.01</f>
        <v>0</v>
      </c>
      <c r="AB5" s="187">
        <f>SUM(P5:AA5)</f>
        <v>0</v>
      </c>
    </row>
    <row r="6" spans="1:28">
      <c r="A6" s="497"/>
      <c r="B6" s="183">
        <f>'GHP削減効果計算書（空調）'!B10</f>
        <v>0</v>
      </c>
      <c r="C6" s="186">
        <f>C$3*'GHP削減効果計算書（空調）'!$D10*'GHP削減効果計算書（空調）'!$E10*'GHP削減効果計算書（空調）'!$H10*C$4*0.01</f>
        <v>0</v>
      </c>
      <c r="D6" s="186">
        <f>D$3*'GHP削減効果計算書（空調）'!$D10*'GHP削減効果計算書（空調）'!$E10*'GHP削減効果計算書（空調）'!$H10*D$4*0.01</f>
        <v>0</v>
      </c>
      <c r="E6" s="186">
        <f>E$3*'GHP削減効果計算書（空調）'!$D10*'GHP削減効果計算書（空調）'!$E10*'GHP削減効果計算書（空調）'!$H10*E$4*0.01</f>
        <v>0</v>
      </c>
      <c r="F6" s="186">
        <f>F$3*'GHP削減効果計算書（空調）'!$D10*'GHP削減効果計算書（空調）'!$E10*'GHP削減効果計算書（空調）'!$H10*F$4*0.01</f>
        <v>0</v>
      </c>
      <c r="G6" s="186">
        <f>G$3*'GHP削減効果計算書（空調）'!$D10*'GHP削減効果計算書（空調）'!$E10*'GHP削減効果計算書（空調）'!$H10*G$4*0.01</f>
        <v>0</v>
      </c>
      <c r="H6" s="186">
        <f>H$3*'GHP削減効果計算書（空調）'!$D10*'GHP削減効果計算書（空調）'!$E10*'GHP削減効果計算書（空調）'!$H10*H$4*0.01</f>
        <v>0</v>
      </c>
      <c r="I6" s="186">
        <f>I$3*'GHP削減効果計算書（空調）'!$D10*'GHP削減効果計算書（空調）'!$E10*'GHP削減効果計算書（空調）'!$H10*I$4*0.01</f>
        <v>0</v>
      </c>
      <c r="J6" s="186">
        <f>J$3*'GHP削減効果計算書（空調）'!$D10*'GHP削減効果計算書（空調）'!$E10*'GHP削減効果計算書（空調）'!$H10*J$4*0.01</f>
        <v>0</v>
      </c>
      <c r="K6" s="186">
        <f>K$3*'GHP削減効果計算書（空調）'!$D10*'GHP削減効果計算書（空調）'!$E10*'GHP削減効果計算書（空調）'!$H10*K$4*0.01</f>
        <v>0</v>
      </c>
      <c r="L6" s="186">
        <f>L$3*'GHP削減効果計算書（空調）'!$D10*'GHP削減効果計算書（空調）'!$E10*'GHP削減効果計算書（空調）'!$H10*L$4*0.01</f>
        <v>0</v>
      </c>
      <c r="M6" s="186">
        <f>M$3*'GHP削減効果計算書（空調）'!$D10*'GHP削減効果計算書（空調）'!$E10*'GHP削減効果計算書（空調）'!$H10*M$4*0.01</f>
        <v>0</v>
      </c>
      <c r="N6" s="186">
        <f>N$3*'GHP削減効果計算書（空調）'!$D10*'GHP削減効果計算書（空調）'!$E10*'GHP削減効果計算書（空調）'!$H10*N$4*0.01</f>
        <v>0</v>
      </c>
      <c r="O6" s="186">
        <f>SUM(C6:N6)</f>
        <v>0</v>
      </c>
      <c r="P6" s="187">
        <f>P$3*'GHP削減効果計算書（空調）'!$D10*'GHP削減効果計算書（空調）'!$E10*'GHP削減効果計算書（空調）'!$K10*P$4*0.01</f>
        <v>0</v>
      </c>
      <c r="Q6" s="187">
        <f>Q$3*'GHP削減効果計算書（空調）'!$D10*'GHP削減効果計算書（空調）'!$E10*'GHP削減効果計算書（空調）'!$K10*Q$4*0.01</f>
        <v>0</v>
      </c>
      <c r="R6" s="187">
        <f>R$3*'GHP削減効果計算書（空調）'!$D10*'GHP削減効果計算書（空調）'!$E10*'GHP削減効果計算書（空調）'!$K10*R$4*0.01</f>
        <v>0</v>
      </c>
      <c r="S6" s="187">
        <f>S$3*'GHP削減効果計算書（空調）'!$D10*'GHP削減効果計算書（空調）'!$E10*'GHP削減効果計算書（空調）'!$K10*S$4*0.01</f>
        <v>0</v>
      </c>
      <c r="T6" s="187">
        <f>T$3*'GHP削減効果計算書（空調）'!$D10*'GHP削減効果計算書（空調）'!$E10*'GHP削減効果計算書（空調）'!$K10*T$4*0.01</f>
        <v>0</v>
      </c>
      <c r="U6" s="187">
        <f>U$3*'GHP削減効果計算書（空調）'!$D10*'GHP削減効果計算書（空調）'!$E10*'GHP削減効果計算書（空調）'!$K10*U$4*0.01</f>
        <v>0</v>
      </c>
      <c r="V6" s="187">
        <f>V$3*'GHP削減効果計算書（空調）'!$D10*'GHP削減効果計算書（空調）'!$E10*'GHP削減効果計算書（空調）'!$K10*V$4*0.01</f>
        <v>0</v>
      </c>
      <c r="W6" s="187">
        <f>W$3*'GHP削減効果計算書（空調）'!$D10*'GHP削減効果計算書（空調）'!$E10*'GHP削減効果計算書（空調）'!$K10*W$4*0.01</f>
        <v>0</v>
      </c>
      <c r="X6" s="187">
        <f>X$3*'GHP削減効果計算書（空調）'!$D10*'GHP削減効果計算書（空調）'!$E10*'GHP削減効果計算書（空調）'!$K10*X$4*0.01</f>
        <v>0</v>
      </c>
      <c r="Y6" s="187">
        <f>Y$3*'GHP削減効果計算書（空調）'!$D10*'GHP削減効果計算書（空調）'!$E10*'GHP削減効果計算書（空調）'!$K10*Y$4*0.01</f>
        <v>0</v>
      </c>
      <c r="Z6" s="187">
        <f>Z$3*'GHP削減効果計算書（空調）'!$D10*'GHP削減効果計算書（空調）'!$E10*'GHP削減効果計算書（空調）'!$K10*Z$4*0.01</f>
        <v>0</v>
      </c>
      <c r="AA6" s="187">
        <f>AA$3*'GHP削減効果計算書（空調）'!$D10*'GHP削減効果計算書（空調）'!$E10*'GHP削減効果計算書（空調）'!$K10*AA$4*0.01</f>
        <v>0</v>
      </c>
      <c r="AB6" s="187">
        <f>SUM(P6:AA6)</f>
        <v>0</v>
      </c>
    </row>
    <row r="7" spans="1:28">
      <c r="A7" s="497"/>
      <c r="B7" s="183">
        <f>'GHP削減効果計算書（空調）'!B11</f>
        <v>0</v>
      </c>
      <c r="C7" s="186">
        <f>C$3*'GHP削減効果計算書（空調）'!$D11*'GHP削減効果計算書（空調）'!$E11*'GHP削減効果計算書（空調）'!$H11*C$4*0.01</f>
        <v>0</v>
      </c>
      <c r="D7" s="186">
        <f>D$3*'GHP削減効果計算書（空調）'!$D11*'GHP削減効果計算書（空調）'!$E11*'GHP削減効果計算書（空調）'!$H11*D$4*0.01</f>
        <v>0</v>
      </c>
      <c r="E7" s="186">
        <f>E$3*'GHP削減効果計算書（空調）'!$D11*'GHP削減効果計算書（空調）'!$E11*'GHP削減効果計算書（空調）'!$H11*E$4*0.01</f>
        <v>0</v>
      </c>
      <c r="F7" s="186">
        <f>F$3*'GHP削減効果計算書（空調）'!$D11*'GHP削減効果計算書（空調）'!$E11*'GHP削減効果計算書（空調）'!$H11*F$4*0.01</f>
        <v>0</v>
      </c>
      <c r="G7" s="186">
        <f>G$3*'GHP削減効果計算書（空調）'!$D11*'GHP削減効果計算書（空調）'!$E11*'GHP削減効果計算書（空調）'!$H11*G$4*0.01</f>
        <v>0</v>
      </c>
      <c r="H7" s="186">
        <f>H$3*'GHP削減効果計算書（空調）'!$D11*'GHP削減効果計算書（空調）'!$E11*'GHP削減効果計算書（空調）'!$H11*H$4*0.01</f>
        <v>0</v>
      </c>
      <c r="I7" s="186">
        <f>I$3*'GHP削減効果計算書（空調）'!$D11*'GHP削減効果計算書（空調）'!$E11*'GHP削減効果計算書（空調）'!$H11*I$4*0.01</f>
        <v>0</v>
      </c>
      <c r="J7" s="186">
        <f>J$3*'GHP削減効果計算書（空調）'!$D11*'GHP削減効果計算書（空調）'!$E11*'GHP削減効果計算書（空調）'!$H11*J$4*0.01</f>
        <v>0</v>
      </c>
      <c r="K7" s="186">
        <f>K$3*'GHP削減効果計算書（空調）'!$D11*'GHP削減効果計算書（空調）'!$E11*'GHP削減効果計算書（空調）'!$H11*K$4*0.01</f>
        <v>0</v>
      </c>
      <c r="L7" s="186">
        <f>L$3*'GHP削減効果計算書（空調）'!$D11*'GHP削減効果計算書（空調）'!$E11*'GHP削減効果計算書（空調）'!$H11*L$4*0.01</f>
        <v>0</v>
      </c>
      <c r="M7" s="186">
        <f>M$3*'GHP削減効果計算書（空調）'!$D11*'GHP削減効果計算書（空調）'!$E11*'GHP削減効果計算書（空調）'!$H11*M$4*0.01</f>
        <v>0</v>
      </c>
      <c r="N7" s="186">
        <f>N$3*'GHP削減効果計算書（空調）'!$D11*'GHP削減効果計算書（空調）'!$E11*'GHP削減効果計算書（空調）'!$H11*N$4*0.01</f>
        <v>0</v>
      </c>
      <c r="O7" s="186">
        <f t="shared" ref="O7:O24" si="1">SUM(C7:N7)</f>
        <v>0</v>
      </c>
      <c r="P7" s="187">
        <f>P$3*'GHP削減効果計算書（空調）'!$D11*'GHP削減効果計算書（空調）'!$E11*'GHP削減効果計算書（空調）'!$K11*P$4*0.01</f>
        <v>0</v>
      </c>
      <c r="Q7" s="187">
        <f>Q$3*'GHP削減効果計算書（空調）'!$D11*'GHP削減効果計算書（空調）'!$E11*'GHP削減効果計算書（空調）'!$K11*Q$4*0.01</f>
        <v>0</v>
      </c>
      <c r="R7" s="187">
        <f>R$3*'GHP削減効果計算書（空調）'!$D11*'GHP削減効果計算書（空調）'!$E11*'GHP削減効果計算書（空調）'!$K11*R$4*0.01</f>
        <v>0</v>
      </c>
      <c r="S7" s="187">
        <f>S$3*'GHP削減効果計算書（空調）'!$D11*'GHP削減効果計算書（空調）'!$E11*'GHP削減効果計算書（空調）'!$K11*S$4*0.01</f>
        <v>0</v>
      </c>
      <c r="T7" s="187">
        <f>T$3*'GHP削減効果計算書（空調）'!$D11*'GHP削減効果計算書（空調）'!$E11*'GHP削減効果計算書（空調）'!$K11*T$4*0.01</f>
        <v>0</v>
      </c>
      <c r="U7" s="187">
        <f>U$3*'GHP削減効果計算書（空調）'!$D11*'GHP削減効果計算書（空調）'!$E11*'GHP削減効果計算書（空調）'!$K11*U$4*0.01</f>
        <v>0</v>
      </c>
      <c r="V7" s="187">
        <f>V$3*'GHP削減効果計算書（空調）'!$D11*'GHP削減効果計算書（空調）'!$E11*'GHP削減効果計算書（空調）'!$K11*V$4*0.01</f>
        <v>0</v>
      </c>
      <c r="W7" s="187">
        <f>W$3*'GHP削減効果計算書（空調）'!$D11*'GHP削減効果計算書（空調）'!$E11*'GHP削減効果計算書（空調）'!$K11*W$4*0.01</f>
        <v>0</v>
      </c>
      <c r="X7" s="187">
        <f>X$3*'GHP削減効果計算書（空調）'!$D11*'GHP削減効果計算書（空調）'!$E11*'GHP削減効果計算書（空調）'!$K11*X$4*0.01</f>
        <v>0</v>
      </c>
      <c r="Y7" s="187">
        <f>Y$3*'GHP削減効果計算書（空調）'!$D11*'GHP削減効果計算書（空調）'!$E11*'GHP削減効果計算書（空調）'!$K11*Y$4*0.01</f>
        <v>0</v>
      </c>
      <c r="Z7" s="187">
        <f>Z$3*'GHP削減効果計算書（空調）'!$D11*'GHP削減効果計算書（空調）'!$E11*'GHP削減効果計算書（空調）'!$K11*Z$4*0.01</f>
        <v>0</v>
      </c>
      <c r="AA7" s="187">
        <f>AA$3*'GHP削減効果計算書（空調）'!$D11*'GHP削減効果計算書（空調）'!$E11*'GHP削減効果計算書（空調）'!$K11*AA$4*0.01</f>
        <v>0</v>
      </c>
      <c r="AB7" s="187">
        <f t="shared" ref="AB7:AB24" si="2">SUM(P7:AA7)</f>
        <v>0</v>
      </c>
    </row>
    <row r="8" spans="1:28">
      <c r="A8" s="497"/>
      <c r="B8" s="183">
        <f>'GHP削減効果計算書（空調）'!B12</f>
        <v>0</v>
      </c>
      <c r="C8" s="186">
        <f>C$3*'GHP削減効果計算書（空調）'!$D12*'GHP削減効果計算書（空調）'!$E12*'GHP削減効果計算書（空調）'!$H12*C$4*0.01</f>
        <v>0</v>
      </c>
      <c r="D8" s="186">
        <f>D$3*'GHP削減効果計算書（空調）'!$D12*'GHP削減効果計算書（空調）'!$E12*'GHP削減効果計算書（空調）'!$H12*D$4*0.01</f>
        <v>0</v>
      </c>
      <c r="E8" s="186">
        <f>E$3*'GHP削減効果計算書（空調）'!$D12*'GHP削減効果計算書（空調）'!$E12*'GHP削減効果計算書（空調）'!$H12*E$4*0.01</f>
        <v>0</v>
      </c>
      <c r="F8" s="186">
        <f>F$3*'GHP削減効果計算書（空調）'!$D12*'GHP削減効果計算書（空調）'!$E12*'GHP削減効果計算書（空調）'!$H12*F$4*0.01</f>
        <v>0</v>
      </c>
      <c r="G8" s="186">
        <f>G$3*'GHP削減効果計算書（空調）'!$D12*'GHP削減効果計算書（空調）'!$E12*'GHP削減効果計算書（空調）'!$H12*G$4*0.01</f>
        <v>0</v>
      </c>
      <c r="H8" s="186">
        <f>H$3*'GHP削減効果計算書（空調）'!$D12*'GHP削減効果計算書（空調）'!$E12*'GHP削減効果計算書（空調）'!$H12*H$4*0.01</f>
        <v>0</v>
      </c>
      <c r="I8" s="186">
        <f>I$3*'GHP削減効果計算書（空調）'!$D12*'GHP削減効果計算書（空調）'!$E12*'GHP削減効果計算書（空調）'!$H12*I$4*0.01</f>
        <v>0</v>
      </c>
      <c r="J8" s="186">
        <f>J$3*'GHP削減効果計算書（空調）'!$D12*'GHP削減効果計算書（空調）'!$E12*'GHP削減効果計算書（空調）'!$H12*J$4*0.01</f>
        <v>0</v>
      </c>
      <c r="K8" s="186">
        <f>K$3*'GHP削減効果計算書（空調）'!$D12*'GHP削減効果計算書（空調）'!$E12*'GHP削減効果計算書（空調）'!$H12*K$4*0.01</f>
        <v>0</v>
      </c>
      <c r="L8" s="186">
        <f>L$3*'GHP削減効果計算書（空調）'!$D12*'GHP削減効果計算書（空調）'!$E12*'GHP削減効果計算書（空調）'!$H12*L$4*0.01</f>
        <v>0</v>
      </c>
      <c r="M8" s="186">
        <f>M$3*'GHP削減効果計算書（空調）'!$D12*'GHP削減効果計算書（空調）'!$E12*'GHP削減効果計算書（空調）'!$H12*M$4*0.01</f>
        <v>0</v>
      </c>
      <c r="N8" s="186">
        <f>N$3*'GHP削減効果計算書（空調）'!$D12*'GHP削減効果計算書（空調）'!$E12*'GHP削減効果計算書（空調）'!$H12*N$4*0.01</f>
        <v>0</v>
      </c>
      <c r="O8" s="186">
        <f t="shared" si="1"/>
        <v>0</v>
      </c>
      <c r="P8" s="187">
        <f>P$3*'GHP削減効果計算書（空調）'!$D12*'GHP削減効果計算書（空調）'!$E12*'GHP削減効果計算書（空調）'!$K12*P$4*0.01</f>
        <v>0</v>
      </c>
      <c r="Q8" s="187">
        <f>Q$3*'GHP削減効果計算書（空調）'!$D12*'GHP削減効果計算書（空調）'!$E12*'GHP削減効果計算書（空調）'!$K12*Q$4*0.01</f>
        <v>0</v>
      </c>
      <c r="R8" s="187">
        <f>R$3*'GHP削減効果計算書（空調）'!$D12*'GHP削減効果計算書（空調）'!$E12*'GHP削減効果計算書（空調）'!$K12*R$4*0.01</f>
        <v>0</v>
      </c>
      <c r="S8" s="187">
        <f>S$3*'GHP削減効果計算書（空調）'!$D12*'GHP削減効果計算書（空調）'!$E12*'GHP削減効果計算書（空調）'!$K12*S$4*0.01</f>
        <v>0</v>
      </c>
      <c r="T8" s="187">
        <f>T$3*'GHP削減効果計算書（空調）'!$D12*'GHP削減効果計算書（空調）'!$E12*'GHP削減効果計算書（空調）'!$K12*T$4*0.01</f>
        <v>0</v>
      </c>
      <c r="U8" s="187">
        <f>U$3*'GHP削減効果計算書（空調）'!$D12*'GHP削減効果計算書（空調）'!$E12*'GHP削減効果計算書（空調）'!$K12*U$4*0.01</f>
        <v>0</v>
      </c>
      <c r="V8" s="187">
        <f>V$3*'GHP削減効果計算書（空調）'!$D12*'GHP削減効果計算書（空調）'!$E12*'GHP削減効果計算書（空調）'!$K12*V$4*0.01</f>
        <v>0</v>
      </c>
      <c r="W8" s="187">
        <f>W$3*'GHP削減効果計算書（空調）'!$D12*'GHP削減効果計算書（空調）'!$E12*'GHP削減効果計算書（空調）'!$K12*W$4*0.01</f>
        <v>0</v>
      </c>
      <c r="X8" s="187">
        <f>X$3*'GHP削減効果計算書（空調）'!$D12*'GHP削減効果計算書（空調）'!$E12*'GHP削減効果計算書（空調）'!$K12*X$4*0.01</f>
        <v>0</v>
      </c>
      <c r="Y8" s="187">
        <f>Y$3*'GHP削減効果計算書（空調）'!$D12*'GHP削減効果計算書（空調）'!$E12*'GHP削減効果計算書（空調）'!$K12*Y$4*0.01</f>
        <v>0</v>
      </c>
      <c r="Z8" s="187">
        <f>Z$3*'GHP削減効果計算書（空調）'!$D12*'GHP削減効果計算書（空調）'!$E12*'GHP削減効果計算書（空調）'!$K12*Z$4*0.01</f>
        <v>0</v>
      </c>
      <c r="AA8" s="187">
        <f>AA$3*'GHP削減効果計算書（空調）'!$D12*'GHP削減効果計算書（空調）'!$E12*'GHP削減効果計算書（空調）'!$K12*AA$4*0.01</f>
        <v>0</v>
      </c>
      <c r="AB8" s="187">
        <f t="shared" si="2"/>
        <v>0</v>
      </c>
    </row>
    <row r="9" spans="1:28">
      <c r="A9" s="497"/>
      <c r="B9" s="183">
        <f>'GHP削減効果計算書（空調）'!B13</f>
        <v>0</v>
      </c>
      <c r="C9" s="186">
        <f>C$3*'GHP削減効果計算書（空調）'!$D13*'GHP削減効果計算書（空調）'!$E13*'GHP削減効果計算書（空調）'!$H13*C$4*0.01</f>
        <v>0</v>
      </c>
      <c r="D9" s="186">
        <f>D$3*'GHP削減効果計算書（空調）'!$D13*'GHP削減効果計算書（空調）'!$E13*'GHP削減効果計算書（空調）'!$H13*D$4*0.01</f>
        <v>0</v>
      </c>
      <c r="E9" s="186">
        <f>E$3*'GHP削減効果計算書（空調）'!$D13*'GHP削減効果計算書（空調）'!$E13*'GHP削減効果計算書（空調）'!$H13*E$4*0.01</f>
        <v>0</v>
      </c>
      <c r="F9" s="186">
        <f>F$3*'GHP削減効果計算書（空調）'!$D13*'GHP削減効果計算書（空調）'!$E13*'GHP削減効果計算書（空調）'!$H13*F$4*0.01</f>
        <v>0</v>
      </c>
      <c r="G9" s="186">
        <f>G$3*'GHP削減効果計算書（空調）'!$D13*'GHP削減効果計算書（空調）'!$E13*'GHP削減効果計算書（空調）'!$H13*G$4*0.01</f>
        <v>0</v>
      </c>
      <c r="H9" s="186">
        <f>H$3*'GHP削減効果計算書（空調）'!$D13*'GHP削減効果計算書（空調）'!$E13*'GHP削減効果計算書（空調）'!$H13*H$4*0.01</f>
        <v>0</v>
      </c>
      <c r="I9" s="186">
        <f>I$3*'GHP削減効果計算書（空調）'!$D13*'GHP削減効果計算書（空調）'!$E13*'GHP削減効果計算書（空調）'!$H13*I$4*0.01</f>
        <v>0</v>
      </c>
      <c r="J9" s="186">
        <f>J$3*'GHP削減効果計算書（空調）'!$D13*'GHP削減効果計算書（空調）'!$E13*'GHP削減効果計算書（空調）'!$H13*J$4*0.01</f>
        <v>0</v>
      </c>
      <c r="K9" s="186">
        <f>K$3*'GHP削減効果計算書（空調）'!$D13*'GHP削減効果計算書（空調）'!$E13*'GHP削減効果計算書（空調）'!$H13*K$4*0.01</f>
        <v>0</v>
      </c>
      <c r="L9" s="186">
        <f>L$3*'GHP削減効果計算書（空調）'!$D13*'GHP削減効果計算書（空調）'!$E13*'GHP削減効果計算書（空調）'!$H13*L$4*0.01</f>
        <v>0</v>
      </c>
      <c r="M9" s="186">
        <f>M$3*'GHP削減効果計算書（空調）'!$D13*'GHP削減効果計算書（空調）'!$E13*'GHP削減効果計算書（空調）'!$H13*M$4*0.01</f>
        <v>0</v>
      </c>
      <c r="N9" s="186">
        <f>N$3*'GHP削減効果計算書（空調）'!$D13*'GHP削減効果計算書（空調）'!$E13*'GHP削減効果計算書（空調）'!$H13*N$4*0.01</f>
        <v>0</v>
      </c>
      <c r="O9" s="186">
        <f t="shared" si="1"/>
        <v>0</v>
      </c>
      <c r="P9" s="187">
        <f>P$3*'GHP削減効果計算書（空調）'!$D13*'GHP削減効果計算書（空調）'!$E13*'GHP削減効果計算書（空調）'!$K13*P$4*0.01</f>
        <v>0</v>
      </c>
      <c r="Q9" s="187">
        <f>Q$3*'GHP削減効果計算書（空調）'!$D13*'GHP削減効果計算書（空調）'!$E13*'GHP削減効果計算書（空調）'!$K13*Q$4*0.01</f>
        <v>0</v>
      </c>
      <c r="R9" s="187">
        <f>R$3*'GHP削減効果計算書（空調）'!$D13*'GHP削減効果計算書（空調）'!$E13*'GHP削減効果計算書（空調）'!$K13*R$4*0.01</f>
        <v>0</v>
      </c>
      <c r="S9" s="187">
        <f>S$3*'GHP削減効果計算書（空調）'!$D13*'GHP削減効果計算書（空調）'!$E13*'GHP削減効果計算書（空調）'!$K13*S$4*0.01</f>
        <v>0</v>
      </c>
      <c r="T9" s="187">
        <f>T$3*'GHP削減効果計算書（空調）'!$D13*'GHP削減効果計算書（空調）'!$E13*'GHP削減効果計算書（空調）'!$K13*T$4*0.01</f>
        <v>0</v>
      </c>
      <c r="U9" s="187">
        <f>U$3*'GHP削減効果計算書（空調）'!$D13*'GHP削減効果計算書（空調）'!$E13*'GHP削減効果計算書（空調）'!$K13*U$4*0.01</f>
        <v>0</v>
      </c>
      <c r="V9" s="187">
        <f>V$3*'GHP削減効果計算書（空調）'!$D13*'GHP削減効果計算書（空調）'!$E13*'GHP削減効果計算書（空調）'!$K13*V$4*0.01</f>
        <v>0</v>
      </c>
      <c r="W9" s="187">
        <f>W$3*'GHP削減効果計算書（空調）'!$D13*'GHP削減効果計算書（空調）'!$E13*'GHP削減効果計算書（空調）'!$K13*W$4*0.01</f>
        <v>0</v>
      </c>
      <c r="X9" s="187">
        <f>X$3*'GHP削減効果計算書（空調）'!$D13*'GHP削減効果計算書（空調）'!$E13*'GHP削減効果計算書（空調）'!$K13*X$4*0.01</f>
        <v>0</v>
      </c>
      <c r="Y9" s="187">
        <f>Y$3*'GHP削減効果計算書（空調）'!$D13*'GHP削減効果計算書（空調）'!$E13*'GHP削減効果計算書（空調）'!$K13*Y$4*0.01</f>
        <v>0</v>
      </c>
      <c r="Z9" s="187">
        <f>Z$3*'GHP削減効果計算書（空調）'!$D13*'GHP削減効果計算書（空調）'!$E13*'GHP削減効果計算書（空調）'!$K13*Z$4*0.01</f>
        <v>0</v>
      </c>
      <c r="AA9" s="187">
        <f>AA$3*'GHP削減効果計算書（空調）'!$D13*'GHP削減効果計算書（空調）'!$E13*'GHP削減効果計算書（空調）'!$K13*AA$4*0.01</f>
        <v>0</v>
      </c>
      <c r="AB9" s="187">
        <f t="shared" si="2"/>
        <v>0</v>
      </c>
    </row>
    <row r="10" spans="1:28">
      <c r="A10" s="497"/>
      <c r="B10" s="183">
        <f>'GHP削減効果計算書（空調）'!B14</f>
        <v>0</v>
      </c>
      <c r="C10" s="186">
        <f>C$3*'GHP削減効果計算書（空調）'!$D14*'GHP削減効果計算書（空調）'!$E14*'GHP削減効果計算書（空調）'!$H14*C$4*0.01</f>
        <v>0</v>
      </c>
      <c r="D10" s="186">
        <f>D$3*'GHP削減効果計算書（空調）'!$D14*'GHP削減効果計算書（空調）'!$E14*'GHP削減効果計算書（空調）'!$H14*D$4*0.01</f>
        <v>0</v>
      </c>
      <c r="E10" s="186">
        <f>E$3*'GHP削減効果計算書（空調）'!$D14*'GHP削減効果計算書（空調）'!$E14*'GHP削減効果計算書（空調）'!$H14*E$4*0.01</f>
        <v>0</v>
      </c>
      <c r="F10" s="186">
        <f>F$3*'GHP削減効果計算書（空調）'!$D14*'GHP削減効果計算書（空調）'!$E14*'GHP削減効果計算書（空調）'!$H14*F$4*0.01</f>
        <v>0</v>
      </c>
      <c r="G10" s="186">
        <f>G$3*'GHP削減効果計算書（空調）'!$D14*'GHP削減効果計算書（空調）'!$E14*'GHP削減効果計算書（空調）'!$H14*G$4*0.01</f>
        <v>0</v>
      </c>
      <c r="H10" s="186">
        <f>H$3*'GHP削減効果計算書（空調）'!$D14*'GHP削減効果計算書（空調）'!$E14*'GHP削減効果計算書（空調）'!$H14*H$4*0.01</f>
        <v>0</v>
      </c>
      <c r="I10" s="186">
        <f>I$3*'GHP削減効果計算書（空調）'!$D14*'GHP削減効果計算書（空調）'!$E14*'GHP削減効果計算書（空調）'!$H14*I$4*0.01</f>
        <v>0</v>
      </c>
      <c r="J10" s="186">
        <f>J$3*'GHP削減効果計算書（空調）'!$D14*'GHP削減効果計算書（空調）'!$E14*'GHP削減効果計算書（空調）'!$H14*J$4*0.01</f>
        <v>0</v>
      </c>
      <c r="K10" s="186">
        <f>K$3*'GHP削減効果計算書（空調）'!$D14*'GHP削減効果計算書（空調）'!$E14*'GHP削減効果計算書（空調）'!$H14*K$4*0.01</f>
        <v>0</v>
      </c>
      <c r="L10" s="186">
        <f>L$3*'GHP削減効果計算書（空調）'!$D14*'GHP削減効果計算書（空調）'!$E14*'GHP削減効果計算書（空調）'!$H14*L$4*0.01</f>
        <v>0</v>
      </c>
      <c r="M10" s="186">
        <f>M$3*'GHP削減効果計算書（空調）'!$D14*'GHP削減効果計算書（空調）'!$E14*'GHP削減効果計算書（空調）'!$H14*M$4*0.01</f>
        <v>0</v>
      </c>
      <c r="N10" s="186">
        <f>N$3*'GHP削減効果計算書（空調）'!$D14*'GHP削減効果計算書（空調）'!$E14*'GHP削減効果計算書（空調）'!$H14*N$4*0.01</f>
        <v>0</v>
      </c>
      <c r="O10" s="186">
        <f t="shared" si="1"/>
        <v>0</v>
      </c>
      <c r="P10" s="187">
        <f>P$3*'GHP削減効果計算書（空調）'!$D14*'GHP削減効果計算書（空調）'!$E14*'GHP削減効果計算書（空調）'!$K14*P$4*0.01</f>
        <v>0</v>
      </c>
      <c r="Q10" s="187">
        <f>Q$3*'GHP削減効果計算書（空調）'!$D14*'GHP削減効果計算書（空調）'!$E14*'GHP削減効果計算書（空調）'!$K14*Q$4*0.01</f>
        <v>0</v>
      </c>
      <c r="R10" s="187">
        <f>R$3*'GHP削減効果計算書（空調）'!$D14*'GHP削減効果計算書（空調）'!$E14*'GHP削減効果計算書（空調）'!$K14*R$4*0.01</f>
        <v>0</v>
      </c>
      <c r="S10" s="187">
        <f>S$3*'GHP削減効果計算書（空調）'!$D14*'GHP削減効果計算書（空調）'!$E14*'GHP削減効果計算書（空調）'!$K14*S$4*0.01</f>
        <v>0</v>
      </c>
      <c r="T10" s="187">
        <f>T$3*'GHP削減効果計算書（空調）'!$D14*'GHP削減効果計算書（空調）'!$E14*'GHP削減効果計算書（空調）'!$K14*T$4*0.01</f>
        <v>0</v>
      </c>
      <c r="U10" s="187">
        <f>U$3*'GHP削減効果計算書（空調）'!$D14*'GHP削減効果計算書（空調）'!$E14*'GHP削減効果計算書（空調）'!$K14*U$4*0.01</f>
        <v>0</v>
      </c>
      <c r="V10" s="187">
        <f>V$3*'GHP削減効果計算書（空調）'!$D14*'GHP削減効果計算書（空調）'!$E14*'GHP削減効果計算書（空調）'!$K14*V$4*0.01</f>
        <v>0</v>
      </c>
      <c r="W10" s="187">
        <f>W$3*'GHP削減効果計算書（空調）'!$D14*'GHP削減効果計算書（空調）'!$E14*'GHP削減効果計算書（空調）'!$K14*W$4*0.01</f>
        <v>0</v>
      </c>
      <c r="X10" s="187">
        <f>X$3*'GHP削減効果計算書（空調）'!$D14*'GHP削減効果計算書（空調）'!$E14*'GHP削減効果計算書（空調）'!$K14*X$4*0.01</f>
        <v>0</v>
      </c>
      <c r="Y10" s="187">
        <f>Y$3*'GHP削減効果計算書（空調）'!$D14*'GHP削減効果計算書（空調）'!$E14*'GHP削減効果計算書（空調）'!$K14*Y$4*0.01</f>
        <v>0</v>
      </c>
      <c r="Z10" s="187">
        <f>Z$3*'GHP削減効果計算書（空調）'!$D14*'GHP削減効果計算書（空調）'!$E14*'GHP削減効果計算書（空調）'!$K14*Z$4*0.01</f>
        <v>0</v>
      </c>
      <c r="AA10" s="187">
        <f>AA$3*'GHP削減効果計算書（空調）'!$D14*'GHP削減効果計算書（空調）'!$E14*'GHP削減効果計算書（空調）'!$K14*AA$4*0.01</f>
        <v>0</v>
      </c>
      <c r="AB10" s="187">
        <f t="shared" si="2"/>
        <v>0</v>
      </c>
    </row>
    <row r="11" spans="1:28">
      <c r="A11" s="497"/>
      <c r="B11" s="183">
        <f>'GHP削減効果計算書（空調）'!B15</f>
        <v>0</v>
      </c>
      <c r="C11" s="186">
        <f>C$3*'GHP削減効果計算書（空調）'!$D15*'GHP削減効果計算書（空調）'!$E15*'GHP削減効果計算書（空調）'!$H15*C$4*0.01</f>
        <v>0</v>
      </c>
      <c r="D11" s="186">
        <f>D$3*'GHP削減効果計算書（空調）'!$D15*'GHP削減効果計算書（空調）'!$E15*'GHP削減効果計算書（空調）'!$H15*D$4*0.01</f>
        <v>0</v>
      </c>
      <c r="E11" s="186">
        <f>E$3*'GHP削減効果計算書（空調）'!$D15*'GHP削減効果計算書（空調）'!$E15*'GHP削減効果計算書（空調）'!$H15*E$4*0.01</f>
        <v>0</v>
      </c>
      <c r="F11" s="186">
        <f>F$3*'GHP削減効果計算書（空調）'!$D15*'GHP削減効果計算書（空調）'!$E15*'GHP削減効果計算書（空調）'!$H15*F$4*0.01</f>
        <v>0</v>
      </c>
      <c r="G11" s="186">
        <f>G$3*'GHP削減効果計算書（空調）'!$D15*'GHP削減効果計算書（空調）'!$E15*'GHP削減効果計算書（空調）'!$H15*G$4*0.01</f>
        <v>0</v>
      </c>
      <c r="H11" s="186">
        <f>H$3*'GHP削減効果計算書（空調）'!$D15*'GHP削減効果計算書（空調）'!$E15*'GHP削減効果計算書（空調）'!$H15*H$4*0.01</f>
        <v>0</v>
      </c>
      <c r="I11" s="186">
        <f>I$3*'GHP削減効果計算書（空調）'!$D15*'GHP削減効果計算書（空調）'!$E15*'GHP削減効果計算書（空調）'!$H15*I$4*0.01</f>
        <v>0</v>
      </c>
      <c r="J11" s="186">
        <f>J$3*'GHP削減効果計算書（空調）'!$D15*'GHP削減効果計算書（空調）'!$E15*'GHP削減効果計算書（空調）'!$H15*J$4*0.01</f>
        <v>0</v>
      </c>
      <c r="K11" s="186">
        <f>K$3*'GHP削減効果計算書（空調）'!$D15*'GHP削減効果計算書（空調）'!$E15*'GHP削減効果計算書（空調）'!$H15*K$4*0.01</f>
        <v>0</v>
      </c>
      <c r="L11" s="186">
        <f>L$3*'GHP削減効果計算書（空調）'!$D15*'GHP削減効果計算書（空調）'!$E15*'GHP削減効果計算書（空調）'!$H15*L$4*0.01</f>
        <v>0</v>
      </c>
      <c r="M11" s="186">
        <f>M$3*'GHP削減効果計算書（空調）'!$D15*'GHP削減効果計算書（空調）'!$E15*'GHP削減効果計算書（空調）'!$H15*M$4*0.01</f>
        <v>0</v>
      </c>
      <c r="N11" s="186">
        <f>N$3*'GHP削減効果計算書（空調）'!$D15*'GHP削減効果計算書（空調）'!$E15*'GHP削減効果計算書（空調）'!$H15*N$4*0.01</f>
        <v>0</v>
      </c>
      <c r="O11" s="186">
        <f t="shared" si="1"/>
        <v>0</v>
      </c>
      <c r="P11" s="187">
        <f>P$3*'GHP削減効果計算書（空調）'!$D15*'GHP削減効果計算書（空調）'!$E15*'GHP削減効果計算書（空調）'!$K15*P$4*0.01</f>
        <v>0</v>
      </c>
      <c r="Q11" s="187">
        <f>Q$3*'GHP削減効果計算書（空調）'!$D15*'GHP削減効果計算書（空調）'!$E15*'GHP削減効果計算書（空調）'!$K15*Q$4*0.01</f>
        <v>0</v>
      </c>
      <c r="R11" s="187">
        <f>R$3*'GHP削減効果計算書（空調）'!$D15*'GHP削減効果計算書（空調）'!$E15*'GHP削減効果計算書（空調）'!$K15*R$4*0.01</f>
        <v>0</v>
      </c>
      <c r="S11" s="187">
        <f>S$3*'GHP削減効果計算書（空調）'!$D15*'GHP削減効果計算書（空調）'!$E15*'GHP削減効果計算書（空調）'!$K15*S$4*0.01</f>
        <v>0</v>
      </c>
      <c r="T11" s="187">
        <f>T$3*'GHP削減効果計算書（空調）'!$D15*'GHP削減効果計算書（空調）'!$E15*'GHP削減効果計算書（空調）'!$K15*T$4*0.01</f>
        <v>0</v>
      </c>
      <c r="U11" s="187">
        <f>U$3*'GHP削減効果計算書（空調）'!$D15*'GHP削減効果計算書（空調）'!$E15*'GHP削減効果計算書（空調）'!$K15*U$4*0.01</f>
        <v>0</v>
      </c>
      <c r="V11" s="187">
        <f>V$3*'GHP削減効果計算書（空調）'!$D15*'GHP削減効果計算書（空調）'!$E15*'GHP削減効果計算書（空調）'!$K15*V$4*0.01</f>
        <v>0</v>
      </c>
      <c r="W11" s="187">
        <f>W$3*'GHP削減効果計算書（空調）'!$D15*'GHP削減効果計算書（空調）'!$E15*'GHP削減効果計算書（空調）'!$K15*W$4*0.01</f>
        <v>0</v>
      </c>
      <c r="X11" s="187">
        <f>X$3*'GHP削減効果計算書（空調）'!$D15*'GHP削減効果計算書（空調）'!$E15*'GHP削減効果計算書（空調）'!$K15*X$4*0.01</f>
        <v>0</v>
      </c>
      <c r="Y11" s="187">
        <f>Y$3*'GHP削減効果計算書（空調）'!$D15*'GHP削減効果計算書（空調）'!$E15*'GHP削減効果計算書（空調）'!$K15*Y$4*0.01</f>
        <v>0</v>
      </c>
      <c r="Z11" s="187">
        <f>Z$3*'GHP削減効果計算書（空調）'!$D15*'GHP削減効果計算書（空調）'!$E15*'GHP削減効果計算書（空調）'!$K15*Z$4*0.01</f>
        <v>0</v>
      </c>
      <c r="AA11" s="187">
        <f>AA$3*'GHP削減効果計算書（空調）'!$D15*'GHP削減効果計算書（空調）'!$E15*'GHP削減効果計算書（空調）'!$K15*AA$4*0.01</f>
        <v>0</v>
      </c>
      <c r="AB11" s="187">
        <f t="shared" si="2"/>
        <v>0</v>
      </c>
    </row>
    <row r="12" spans="1:28">
      <c r="A12" s="497"/>
      <c r="B12" s="183">
        <f>'GHP削減効果計算書（空調）'!B16</f>
        <v>0</v>
      </c>
      <c r="C12" s="186">
        <f>C$3*'GHP削減効果計算書（空調）'!$D16*'GHP削減効果計算書（空調）'!$E16*'GHP削減効果計算書（空調）'!$H16*C$4*0.01</f>
        <v>0</v>
      </c>
      <c r="D12" s="186">
        <f>D$3*'GHP削減効果計算書（空調）'!$D16*'GHP削減効果計算書（空調）'!$E16*'GHP削減効果計算書（空調）'!$H16*D$4*0.01</f>
        <v>0</v>
      </c>
      <c r="E12" s="186">
        <f>E$3*'GHP削減効果計算書（空調）'!$D16*'GHP削減効果計算書（空調）'!$E16*'GHP削減効果計算書（空調）'!$H16*E$4*0.01</f>
        <v>0</v>
      </c>
      <c r="F12" s="186">
        <f>F$3*'GHP削減効果計算書（空調）'!$D16*'GHP削減効果計算書（空調）'!$E16*'GHP削減効果計算書（空調）'!$H16*F$4*0.01</f>
        <v>0</v>
      </c>
      <c r="G12" s="186">
        <f>G$3*'GHP削減効果計算書（空調）'!$D16*'GHP削減効果計算書（空調）'!$E16*'GHP削減効果計算書（空調）'!$H16*G$4*0.01</f>
        <v>0</v>
      </c>
      <c r="H12" s="186">
        <f>H$3*'GHP削減効果計算書（空調）'!$D16*'GHP削減効果計算書（空調）'!$E16*'GHP削減効果計算書（空調）'!$H16*H$4*0.01</f>
        <v>0</v>
      </c>
      <c r="I12" s="186">
        <f>I$3*'GHP削減効果計算書（空調）'!$D16*'GHP削減効果計算書（空調）'!$E16*'GHP削減効果計算書（空調）'!$H16*I$4*0.01</f>
        <v>0</v>
      </c>
      <c r="J12" s="186">
        <f>J$3*'GHP削減効果計算書（空調）'!$D16*'GHP削減効果計算書（空調）'!$E16*'GHP削減効果計算書（空調）'!$H16*J$4*0.01</f>
        <v>0</v>
      </c>
      <c r="K12" s="186">
        <f>K$3*'GHP削減効果計算書（空調）'!$D16*'GHP削減効果計算書（空調）'!$E16*'GHP削減効果計算書（空調）'!$H16*K$4*0.01</f>
        <v>0</v>
      </c>
      <c r="L12" s="186">
        <f>L$3*'GHP削減効果計算書（空調）'!$D16*'GHP削減効果計算書（空調）'!$E16*'GHP削減効果計算書（空調）'!$H16*L$4*0.01</f>
        <v>0</v>
      </c>
      <c r="M12" s="186">
        <f>M$3*'GHP削減効果計算書（空調）'!$D16*'GHP削減効果計算書（空調）'!$E16*'GHP削減効果計算書（空調）'!$H16*M$4*0.01</f>
        <v>0</v>
      </c>
      <c r="N12" s="186">
        <f>N$3*'GHP削減効果計算書（空調）'!$D16*'GHP削減効果計算書（空調）'!$E16*'GHP削減効果計算書（空調）'!$H16*N$4*0.01</f>
        <v>0</v>
      </c>
      <c r="O12" s="186">
        <f t="shared" si="1"/>
        <v>0</v>
      </c>
      <c r="P12" s="187">
        <f>P$3*'GHP削減効果計算書（空調）'!$D16*'GHP削減効果計算書（空調）'!$E16*'GHP削減効果計算書（空調）'!$K16*P$4*0.01</f>
        <v>0</v>
      </c>
      <c r="Q12" s="187">
        <f>Q$3*'GHP削減効果計算書（空調）'!$D16*'GHP削減効果計算書（空調）'!$E16*'GHP削減効果計算書（空調）'!$K16*Q$4*0.01</f>
        <v>0</v>
      </c>
      <c r="R12" s="187">
        <f>R$3*'GHP削減効果計算書（空調）'!$D16*'GHP削減効果計算書（空調）'!$E16*'GHP削減効果計算書（空調）'!$K16*R$4*0.01</f>
        <v>0</v>
      </c>
      <c r="S12" s="187">
        <f>S$3*'GHP削減効果計算書（空調）'!$D16*'GHP削減効果計算書（空調）'!$E16*'GHP削減効果計算書（空調）'!$K16*S$4*0.01</f>
        <v>0</v>
      </c>
      <c r="T12" s="187">
        <f>T$3*'GHP削減効果計算書（空調）'!$D16*'GHP削減効果計算書（空調）'!$E16*'GHP削減効果計算書（空調）'!$K16*T$4*0.01</f>
        <v>0</v>
      </c>
      <c r="U12" s="187">
        <f>U$3*'GHP削減効果計算書（空調）'!$D16*'GHP削減効果計算書（空調）'!$E16*'GHP削減効果計算書（空調）'!$K16*U$4*0.01</f>
        <v>0</v>
      </c>
      <c r="V12" s="187">
        <f>V$3*'GHP削減効果計算書（空調）'!$D16*'GHP削減効果計算書（空調）'!$E16*'GHP削減効果計算書（空調）'!$K16*V$4*0.01</f>
        <v>0</v>
      </c>
      <c r="W12" s="187">
        <f>W$3*'GHP削減効果計算書（空調）'!$D16*'GHP削減効果計算書（空調）'!$E16*'GHP削減効果計算書（空調）'!$K16*W$4*0.01</f>
        <v>0</v>
      </c>
      <c r="X12" s="187">
        <f>X$3*'GHP削減効果計算書（空調）'!$D16*'GHP削減効果計算書（空調）'!$E16*'GHP削減効果計算書（空調）'!$K16*X$4*0.01</f>
        <v>0</v>
      </c>
      <c r="Y12" s="187">
        <f>Y$3*'GHP削減効果計算書（空調）'!$D16*'GHP削減効果計算書（空調）'!$E16*'GHP削減効果計算書（空調）'!$K16*Y$4*0.01</f>
        <v>0</v>
      </c>
      <c r="Z12" s="187">
        <f>Z$3*'GHP削減効果計算書（空調）'!$D16*'GHP削減効果計算書（空調）'!$E16*'GHP削減効果計算書（空調）'!$K16*Z$4*0.01</f>
        <v>0</v>
      </c>
      <c r="AA12" s="187">
        <f>AA$3*'GHP削減効果計算書（空調）'!$D16*'GHP削減効果計算書（空調）'!$E16*'GHP削減効果計算書（空調）'!$K16*AA$4*0.01</f>
        <v>0</v>
      </c>
      <c r="AB12" s="187">
        <f t="shared" si="2"/>
        <v>0</v>
      </c>
    </row>
    <row r="13" spans="1:28">
      <c r="A13" s="497"/>
      <c r="B13" s="183">
        <f>'GHP削減効果計算書（空調）'!B17</f>
        <v>0</v>
      </c>
      <c r="C13" s="186">
        <f>C$3*'GHP削減効果計算書（空調）'!$D17*'GHP削減効果計算書（空調）'!$E17*'GHP削減効果計算書（空調）'!$H17*C$4*0.01</f>
        <v>0</v>
      </c>
      <c r="D13" s="186">
        <f>D$3*'GHP削減効果計算書（空調）'!$D17*'GHP削減効果計算書（空調）'!$E17*'GHP削減効果計算書（空調）'!$H17*D$4*0.01</f>
        <v>0</v>
      </c>
      <c r="E13" s="186">
        <f>E$3*'GHP削減効果計算書（空調）'!$D17*'GHP削減効果計算書（空調）'!$E17*'GHP削減効果計算書（空調）'!$H17*E$4*0.01</f>
        <v>0</v>
      </c>
      <c r="F13" s="186">
        <f>F$3*'GHP削減効果計算書（空調）'!$D17*'GHP削減効果計算書（空調）'!$E17*'GHP削減効果計算書（空調）'!$H17*F$4*0.01</f>
        <v>0</v>
      </c>
      <c r="G13" s="186">
        <f>G$3*'GHP削減効果計算書（空調）'!$D17*'GHP削減効果計算書（空調）'!$E17*'GHP削減効果計算書（空調）'!$H17*G$4*0.01</f>
        <v>0</v>
      </c>
      <c r="H13" s="186">
        <f>H$3*'GHP削減効果計算書（空調）'!$D17*'GHP削減効果計算書（空調）'!$E17*'GHP削減効果計算書（空調）'!$H17*H$4*0.01</f>
        <v>0</v>
      </c>
      <c r="I13" s="186">
        <f>I$3*'GHP削減効果計算書（空調）'!$D17*'GHP削減効果計算書（空調）'!$E17*'GHP削減効果計算書（空調）'!$H17*I$4*0.01</f>
        <v>0</v>
      </c>
      <c r="J13" s="186">
        <f>J$3*'GHP削減効果計算書（空調）'!$D17*'GHP削減効果計算書（空調）'!$E17*'GHP削減効果計算書（空調）'!$H17*J$4*0.01</f>
        <v>0</v>
      </c>
      <c r="K13" s="186">
        <f>K$3*'GHP削減効果計算書（空調）'!$D17*'GHP削減効果計算書（空調）'!$E17*'GHP削減効果計算書（空調）'!$H17*K$4*0.01</f>
        <v>0</v>
      </c>
      <c r="L13" s="186">
        <f>L$3*'GHP削減効果計算書（空調）'!$D17*'GHP削減効果計算書（空調）'!$E17*'GHP削減効果計算書（空調）'!$H17*L$4*0.01</f>
        <v>0</v>
      </c>
      <c r="M13" s="186">
        <f>M$3*'GHP削減効果計算書（空調）'!$D17*'GHP削減効果計算書（空調）'!$E17*'GHP削減効果計算書（空調）'!$H17*M$4*0.01</f>
        <v>0</v>
      </c>
      <c r="N13" s="186">
        <f>N$3*'GHP削減効果計算書（空調）'!$D17*'GHP削減効果計算書（空調）'!$E17*'GHP削減効果計算書（空調）'!$H17*N$4*0.01</f>
        <v>0</v>
      </c>
      <c r="O13" s="186">
        <f t="shared" si="1"/>
        <v>0</v>
      </c>
      <c r="P13" s="187">
        <f>P$3*'GHP削減効果計算書（空調）'!$D17*'GHP削減効果計算書（空調）'!$E17*'GHP削減効果計算書（空調）'!$K17*P$4*0.01</f>
        <v>0</v>
      </c>
      <c r="Q13" s="187">
        <f>Q$3*'GHP削減効果計算書（空調）'!$D17*'GHP削減効果計算書（空調）'!$E17*'GHP削減効果計算書（空調）'!$K17*Q$4*0.01</f>
        <v>0</v>
      </c>
      <c r="R13" s="187">
        <f>R$3*'GHP削減効果計算書（空調）'!$D17*'GHP削減効果計算書（空調）'!$E17*'GHP削減効果計算書（空調）'!$K17*R$4*0.01</f>
        <v>0</v>
      </c>
      <c r="S13" s="187">
        <f>S$3*'GHP削減効果計算書（空調）'!$D17*'GHP削減効果計算書（空調）'!$E17*'GHP削減効果計算書（空調）'!$K17*S$4*0.01</f>
        <v>0</v>
      </c>
      <c r="T13" s="187">
        <f>T$3*'GHP削減効果計算書（空調）'!$D17*'GHP削減効果計算書（空調）'!$E17*'GHP削減効果計算書（空調）'!$K17*T$4*0.01</f>
        <v>0</v>
      </c>
      <c r="U13" s="187">
        <f>U$3*'GHP削減効果計算書（空調）'!$D17*'GHP削減効果計算書（空調）'!$E17*'GHP削減効果計算書（空調）'!$K17*U$4*0.01</f>
        <v>0</v>
      </c>
      <c r="V13" s="187">
        <f>V$3*'GHP削減効果計算書（空調）'!$D17*'GHP削減効果計算書（空調）'!$E17*'GHP削減効果計算書（空調）'!$K17*V$4*0.01</f>
        <v>0</v>
      </c>
      <c r="W13" s="187">
        <f>W$3*'GHP削減効果計算書（空調）'!$D17*'GHP削減効果計算書（空調）'!$E17*'GHP削減効果計算書（空調）'!$K17*W$4*0.01</f>
        <v>0</v>
      </c>
      <c r="X13" s="187">
        <f>X$3*'GHP削減効果計算書（空調）'!$D17*'GHP削減効果計算書（空調）'!$E17*'GHP削減効果計算書（空調）'!$K17*X$4*0.01</f>
        <v>0</v>
      </c>
      <c r="Y13" s="187">
        <f>Y$3*'GHP削減効果計算書（空調）'!$D17*'GHP削減効果計算書（空調）'!$E17*'GHP削減効果計算書（空調）'!$K17*Y$4*0.01</f>
        <v>0</v>
      </c>
      <c r="Z13" s="187">
        <f>Z$3*'GHP削減効果計算書（空調）'!$D17*'GHP削減効果計算書（空調）'!$E17*'GHP削減効果計算書（空調）'!$K17*Z$4*0.01</f>
        <v>0</v>
      </c>
      <c r="AA13" s="187">
        <f>AA$3*'GHP削減効果計算書（空調）'!$D17*'GHP削減効果計算書（空調）'!$E17*'GHP削減効果計算書（空調）'!$K17*AA$4*0.01</f>
        <v>0</v>
      </c>
      <c r="AB13" s="187">
        <f t="shared" si="2"/>
        <v>0</v>
      </c>
    </row>
    <row r="14" spans="1:28">
      <c r="A14" s="497"/>
      <c r="B14" s="183">
        <f>'GHP削減効果計算書（空調）'!B18</f>
        <v>0</v>
      </c>
      <c r="C14" s="186">
        <f>C$3*'GHP削減効果計算書（空調）'!$D18*'GHP削減効果計算書（空調）'!$E18*'GHP削減効果計算書（空調）'!$H18*C$4*0.01</f>
        <v>0</v>
      </c>
      <c r="D14" s="186">
        <f>D$3*'GHP削減効果計算書（空調）'!$D18*'GHP削減効果計算書（空調）'!$E18*'GHP削減効果計算書（空調）'!$H18*D$4*0.01</f>
        <v>0</v>
      </c>
      <c r="E14" s="186">
        <f>E$3*'GHP削減効果計算書（空調）'!$D18*'GHP削減効果計算書（空調）'!$E18*'GHP削減効果計算書（空調）'!$H18*E$4*0.01</f>
        <v>0</v>
      </c>
      <c r="F14" s="186">
        <f>F$3*'GHP削減効果計算書（空調）'!$D18*'GHP削減効果計算書（空調）'!$E18*'GHP削減効果計算書（空調）'!$H18*F$4*0.01</f>
        <v>0</v>
      </c>
      <c r="G14" s="186">
        <f>G$3*'GHP削減効果計算書（空調）'!$D18*'GHP削減効果計算書（空調）'!$E18*'GHP削減効果計算書（空調）'!$H18*G$4*0.01</f>
        <v>0</v>
      </c>
      <c r="H14" s="186">
        <f>H$3*'GHP削減効果計算書（空調）'!$D18*'GHP削減効果計算書（空調）'!$E18*'GHP削減効果計算書（空調）'!$H18*H$4*0.01</f>
        <v>0</v>
      </c>
      <c r="I14" s="186">
        <f>I$3*'GHP削減効果計算書（空調）'!$D18*'GHP削減効果計算書（空調）'!$E18*'GHP削減効果計算書（空調）'!$H18*I$4*0.01</f>
        <v>0</v>
      </c>
      <c r="J14" s="186">
        <f>J$3*'GHP削減効果計算書（空調）'!$D18*'GHP削減効果計算書（空調）'!$E18*'GHP削減効果計算書（空調）'!$H18*J$4*0.01</f>
        <v>0</v>
      </c>
      <c r="K14" s="186">
        <f>K$3*'GHP削減効果計算書（空調）'!$D18*'GHP削減効果計算書（空調）'!$E18*'GHP削減効果計算書（空調）'!$H18*K$4*0.01</f>
        <v>0</v>
      </c>
      <c r="L14" s="186">
        <f>L$3*'GHP削減効果計算書（空調）'!$D18*'GHP削減効果計算書（空調）'!$E18*'GHP削減効果計算書（空調）'!$H18*L$4*0.01</f>
        <v>0</v>
      </c>
      <c r="M14" s="186">
        <f>M$3*'GHP削減効果計算書（空調）'!$D18*'GHP削減効果計算書（空調）'!$E18*'GHP削減効果計算書（空調）'!$H18*M$4*0.01</f>
        <v>0</v>
      </c>
      <c r="N14" s="186">
        <f>N$3*'GHP削減効果計算書（空調）'!$D18*'GHP削減効果計算書（空調）'!$E18*'GHP削減効果計算書（空調）'!$H18*N$4*0.01</f>
        <v>0</v>
      </c>
      <c r="O14" s="186">
        <f t="shared" si="1"/>
        <v>0</v>
      </c>
      <c r="P14" s="187">
        <f>P$3*'GHP削減効果計算書（空調）'!$D18*'GHP削減効果計算書（空調）'!$E18*'GHP削減効果計算書（空調）'!$K18*P$4*0.01</f>
        <v>0</v>
      </c>
      <c r="Q14" s="187">
        <f>Q$3*'GHP削減効果計算書（空調）'!$D18*'GHP削減効果計算書（空調）'!$E18*'GHP削減効果計算書（空調）'!$K18*Q$4*0.01</f>
        <v>0</v>
      </c>
      <c r="R14" s="187">
        <f>R$3*'GHP削減効果計算書（空調）'!$D18*'GHP削減効果計算書（空調）'!$E18*'GHP削減効果計算書（空調）'!$K18*R$4*0.01</f>
        <v>0</v>
      </c>
      <c r="S14" s="187">
        <f>S$3*'GHP削減効果計算書（空調）'!$D18*'GHP削減効果計算書（空調）'!$E18*'GHP削減効果計算書（空調）'!$K18*S$4*0.01</f>
        <v>0</v>
      </c>
      <c r="T14" s="187">
        <f>T$3*'GHP削減効果計算書（空調）'!$D18*'GHP削減効果計算書（空調）'!$E18*'GHP削減効果計算書（空調）'!$K18*T$4*0.01</f>
        <v>0</v>
      </c>
      <c r="U14" s="187">
        <f>U$3*'GHP削減効果計算書（空調）'!$D18*'GHP削減効果計算書（空調）'!$E18*'GHP削減効果計算書（空調）'!$K18*U$4*0.01</f>
        <v>0</v>
      </c>
      <c r="V14" s="187">
        <f>V$3*'GHP削減効果計算書（空調）'!$D18*'GHP削減効果計算書（空調）'!$E18*'GHP削減効果計算書（空調）'!$K18*V$4*0.01</f>
        <v>0</v>
      </c>
      <c r="W14" s="187">
        <f>W$3*'GHP削減効果計算書（空調）'!$D18*'GHP削減効果計算書（空調）'!$E18*'GHP削減効果計算書（空調）'!$K18*W$4*0.01</f>
        <v>0</v>
      </c>
      <c r="X14" s="187">
        <f>X$3*'GHP削減効果計算書（空調）'!$D18*'GHP削減効果計算書（空調）'!$E18*'GHP削減効果計算書（空調）'!$K18*X$4*0.01</f>
        <v>0</v>
      </c>
      <c r="Y14" s="187">
        <f>Y$3*'GHP削減効果計算書（空調）'!$D18*'GHP削減効果計算書（空調）'!$E18*'GHP削減効果計算書（空調）'!$K18*Y$4*0.01</f>
        <v>0</v>
      </c>
      <c r="Z14" s="187">
        <f>Z$3*'GHP削減効果計算書（空調）'!$D18*'GHP削減効果計算書（空調）'!$E18*'GHP削減効果計算書（空調）'!$K18*Z$4*0.01</f>
        <v>0</v>
      </c>
      <c r="AA14" s="187">
        <f>AA$3*'GHP削減効果計算書（空調）'!$D18*'GHP削減効果計算書（空調）'!$E18*'GHP削減効果計算書（空調）'!$K18*AA$4*0.01</f>
        <v>0</v>
      </c>
      <c r="AB14" s="187">
        <f t="shared" si="2"/>
        <v>0</v>
      </c>
    </row>
    <row r="15" spans="1:28">
      <c r="A15" s="497"/>
      <c r="B15" s="183">
        <f>'GHP削減効果計算書（空調）'!B19</f>
        <v>0</v>
      </c>
      <c r="C15" s="186">
        <f>C$3*'GHP削減効果計算書（空調）'!$D19*'GHP削減効果計算書（空調）'!$E19*'GHP削減効果計算書（空調）'!$H19*C$4*0.01</f>
        <v>0</v>
      </c>
      <c r="D15" s="186">
        <f>D$3*'GHP削減効果計算書（空調）'!$D19*'GHP削減効果計算書（空調）'!$E19*'GHP削減効果計算書（空調）'!$H19*D$4*0.01</f>
        <v>0</v>
      </c>
      <c r="E15" s="186">
        <f>E$3*'GHP削減効果計算書（空調）'!$D19*'GHP削減効果計算書（空調）'!$E19*'GHP削減効果計算書（空調）'!$H19*E$4*0.01</f>
        <v>0</v>
      </c>
      <c r="F15" s="186">
        <f>F$3*'GHP削減効果計算書（空調）'!$D19*'GHP削減効果計算書（空調）'!$E19*'GHP削減効果計算書（空調）'!$H19*F$4*0.01</f>
        <v>0</v>
      </c>
      <c r="G15" s="186">
        <f>G$3*'GHP削減効果計算書（空調）'!$D19*'GHP削減効果計算書（空調）'!$E19*'GHP削減効果計算書（空調）'!$H19*G$4*0.01</f>
        <v>0</v>
      </c>
      <c r="H15" s="186">
        <f>H$3*'GHP削減効果計算書（空調）'!$D19*'GHP削減効果計算書（空調）'!$E19*'GHP削減効果計算書（空調）'!$H19*H$4*0.01</f>
        <v>0</v>
      </c>
      <c r="I15" s="186">
        <f>I$3*'GHP削減効果計算書（空調）'!$D19*'GHP削減効果計算書（空調）'!$E19*'GHP削減効果計算書（空調）'!$H19*I$4*0.01</f>
        <v>0</v>
      </c>
      <c r="J15" s="186">
        <f>J$3*'GHP削減効果計算書（空調）'!$D19*'GHP削減効果計算書（空調）'!$E19*'GHP削減効果計算書（空調）'!$H19*J$4*0.01</f>
        <v>0</v>
      </c>
      <c r="K15" s="186">
        <f>K$3*'GHP削減効果計算書（空調）'!$D19*'GHP削減効果計算書（空調）'!$E19*'GHP削減効果計算書（空調）'!$H19*K$4*0.01</f>
        <v>0</v>
      </c>
      <c r="L15" s="186">
        <f>L$3*'GHP削減効果計算書（空調）'!$D19*'GHP削減効果計算書（空調）'!$E19*'GHP削減効果計算書（空調）'!$H19*L$4*0.01</f>
        <v>0</v>
      </c>
      <c r="M15" s="186">
        <f>M$3*'GHP削減効果計算書（空調）'!$D19*'GHP削減効果計算書（空調）'!$E19*'GHP削減効果計算書（空調）'!$H19*M$4*0.01</f>
        <v>0</v>
      </c>
      <c r="N15" s="186">
        <f>N$3*'GHP削減効果計算書（空調）'!$D19*'GHP削減効果計算書（空調）'!$E19*'GHP削減効果計算書（空調）'!$H19*N$4*0.01</f>
        <v>0</v>
      </c>
      <c r="O15" s="186">
        <f t="shared" si="1"/>
        <v>0</v>
      </c>
      <c r="P15" s="187">
        <f>P$3*'GHP削減効果計算書（空調）'!$D19*'GHP削減効果計算書（空調）'!$E19*'GHP削減効果計算書（空調）'!$K19*P$4*0.01</f>
        <v>0</v>
      </c>
      <c r="Q15" s="187">
        <f>Q$3*'GHP削減効果計算書（空調）'!$D19*'GHP削減効果計算書（空調）'!$E19*'GHP削減効果計算書（空調）'!$K19*Q$4*0.01</f>
        <v>0</v>
      </c>
      <c r="R15" s="187">
        <f>R$3*'GHP削減効果計算書（空調）'!$D19*'GHP削減効果計算書（空調）'!$E19*'GHP削減効果計算書（空調）'!$K19*R$4*0.01</f>
        <v>0</v>
      </c>
      <c r="S15" s="187">
        <f>S$3*'GHP削減効果計算書（空調）'!$D19*'GHP削減効果計算書（空調）'!$E19*'GHP削減効果計算書（空調）'!$K19*S$4*0.01</f>
        <v>0</v>
      </c>
      <c r="T15" s="187">
        <f>T$3*'GHP削減効果計算書（空調）'!$D19*'GHP削減効果計算書（空調）'!$E19*'GHP削減効果計算書（空調）'!$K19*T$4*0.01</f>
        <v>0</v>
      </c>
      <c r="U15" s="187">
        <f>U$3*'GHP削減効果計算書（空調）'!$D19*'GHP削減効果計算書（空調）'!$E19*'GHP削減効果計算書（空調）'!$K19*U$4*0.01</f>
        <v>0</v>
      </c>
      <c r="V15" s="187">
        <f>V$3*'GHP削減効果計算書（空調）'!$D19*'GHP削減効果計算書（空調）'!$E19*'GHP削減効果計算書（空調）'!$K19*V$4*0.01</f>
        <v>0</v>
      </c>
      <c r="W15" s="187">
        <f>W$3*'GHP削減効果計算書（空調）'!$D19*'GHP削減効果計算書（空調）'!$E19*'GHP削減効果計算書（空調）'!$K19*W$4*0.01</f>
        <v>0</v>
      </c>
      <c r="X15" s="187">
        <f>X$3*'GHP削減効果計算書（空調）'!$D19*'GHP削減効果計算書（空調）'!$E19*'GHP削減効果計算書（空調）'!$K19*X$4*0.01</f>
        <v>0</v>
      </c>
      <c r="Y15" s="187">
        <f>Y$3*'GHP削減効果計算書（空調）'!$D19*'GHP削減効果計算書（空調）'!$E19*'GHP削減効果計算書（空調）'!$K19*Y$4*0.01</f>
        <v>0</v>
      </c>
      <c r="Z15" s="187">
        <f>Z$3*'GHP削減効果計算書（空調）'!$D19*'GHP削減効果計算書（空調）'!$E19*'GHP削減効果計算書（空調）'!$K19*Z$4*0.01</f>
        <v>0</v>
      </c>
      <c r="AA15" s="187">
        <f>AA$3*'GHP削減効果計算書（空調）'!$D19*'GHP削減効果計算書（空調）'!$E19*'GHP削減効果計算書（空調）'!$K19*AA$4*0.01</f>
        <v>0</v>
      </c>
      <c r="AB15" s="187">
        <f t="shared" si="2"/>
        <v>0</v>
      </c>
    </row>
    <row r="16" spans="1:28">
      <c r="A16" s="497"/>
      <c r="B16" s="183">
        <f>'GHP削減効果計算書（空調）'!B20</f>
        <v>0</v>
      </c>
      <c r="C16" s="186">
        <f>C$3*'GHP削減効果計算書（空調）'!$D20*'GHP削減効果計算書（空調）'!$E20*'GHP削減効果計算書（空調）'!$H20*C$4*0.01</f>
        <v>0</v>
      </c>
      <c r="D16" s="186">
        <f>D$3*'GHP削減効果計算書（空調）'!$D20*'GHP削減効果計算書（空調）'!$E20*'GHP削減効果計算書（空調）'!$H20*D$4*0.01</f>
        <v>0</v>
      </c>
      <c r="E16" s="186">
        <f>E$3*'GHP削減効果計算書（空調）'!$D20*'GHP削減効果計算書（空調）'!$E20*'GHP削減効果計算書（空調）'!$H20*E$4*0.01</f>
        <v>0</v>
      </c>
      <c r="F16" s="186">
        <f>F$3*'GHP削減効果計算書（空調）'!$D20*'GHP削減効果計算書（空調）'!$E20*'GHP削減効果計算書（空調）'!$H20*F$4*0.01</f>
        <v>0</v>
      </c>
      <c r="G16" s="186">
        <f>G$3*'GHP削減効果計算書（空調）'!$D20*'GHP削減効果計算書（空調）'!$E20*'GHP削減効果計算書（空調）'!$H20*G$4*0.01</f>
        <v>0</v>
      </c>
      <c r="H16" s="186">
        <f>H$3*'GHP削減効果計算書（空調）'!$D20*'GHP削減効果計算書（空調）'!$E20*'GHP削減効果計算書（空調）'!$H20*H$4*0.01</f>
        <v>0</v>
      </c>
      <c r="I16" s="186">
        <f>I$3*'GHP削減効果計算書（空調）'!$D20*'GHP削減効果計算書（空調）'!$E20*'GHP削減効果計算書（空調）'!$H20*I$4*0.01</f>
        <v>0</v>
      </c>
      <c r="J16" s="186">
        <f>J$3*'GHP削減効果計算書（空調）'!$D20*'GHP削減効果計算書（空調）'!$E20*'GHP削減効果計算書（空調）'!$H20*J$4*0.01</f>
        <v>0</v>
      </c>
      <c r="K16" s="186">
        <f>K$3*'GHP削減効果計算書（空調）'!$D20*'GHP削減効果計算書（空調）'!$E20*'GHP削減効果計算書（空調）'!$H20*K$4*0.01</f>
        <v>0</v>
      </c>
      <c r="L16" s="186">
        <f>L$3*'GHP削減効果計算書（空調）'!$D20*'GHP削減効果計算書（空調）'!$E20*'GHP削減効果計算書（空調）'!$H20*L$4*0.01</f>
        <v>0</v>
      </c>
      <c r="M16" s="186">
        <f>M$3*'GHP削減効果計算書（空調）'!$D20*'GHP削減効果計算書（空調）'!$E20*'GHP削減効果計算書（空調）'!$H20*M$4*0.01</f>
        <v>0</v>
      </c>
      <c r="N16" s="186">
        <f>N$3*'GHP削減効果計算書（空調）'!$D20*'GHP削減効果計算書（空調）'!$E20*'GHP削減効果計算書（空調）'!$H20*N$4*0.01</f>
        <v>0</v>
      </c>
      <c r="O16" s="186">
        <f t="shared" si="1"/>
        <v>0</v>
      </c>
      <c r="P16" s="187">
        <f>P$3*'GHP削減効果計算書（空調）'!$D20*'GHP削減効果計算書（空調）'!$E20*'GHP削減効果計算書（空調）'!$K20*P$4*0.01</f>
        <v>0</v>
      </c>
      <c r="Q16" s="187">
        <f>Q$3*'GHP削減効果計算書（空調）'!$D20*'GHP削減効果計算書（空調）'!$E20*'GHP削減効果計算書（空調）'!$K20*Q$4*0.01</f>
        <v>0</v>
      </c>
      <c r="R16" s="187">
        <f>R$3*'GHP削減効果計算書（空調）'!$D20*'GHP削減効果計算書（空調）'!$E20*'GHP削減効果計算書（空調）'!$K20*R$4*0.01</f>
        <v>0</v>
      </c>
      <c r="S16" s="187">
        <f>S$3*'GHP削減効果計算書（空調）'!$D20*'GHP削減効果計算書（空調）'!$E20*'GHP削減効果計算書（空調）'!$K20*S$4*0.01</f>
        <v>0</v>
      </c>
      <c r="T16" s="187">
        <f>T$3*'GHP削減効果計算書（空調）'!$D20*'GHP削減効果計算書（空調）'!$E20*'GHP削減効果計算書（空調）'!$K20*T$4*0.01</f>
        <v>0</v>
      </c>
      <c r="U16" s="187">
        <f>U$3*'GHP削減効果計算書（空調）'!$D20*'GHP削減効果計算書（空調）'!$E20*'GHP削減効果計算書（空調）'!$K20*U$4*0.01</f>
        <v>0</v>
      </c>
      <c r="V16" s="187">
        <f>V$3*'GHP削減効果計算書（空調）'!$D20*'GHP削減効果計算書（空調）'!$E20*'GHP削減効果計算書（空調）'!$K20*V$4*0.01</f>
        <v>0</v>
      </c>
      <c r="W16" s="187">
        <f>W$3*'GHP削減効果計算書（空調）'!$D20*'GHP削減効果計算書（空調）'!$E20*'GHP削減効果計算書（空調）'!$K20*W$4*0.01</f>
        <v>0</v>
      </c>
      <c r="X16" s="187">
        <f>X$3*'GHP削減効果計算書（空調）'!$D20*'GHP削減効果計算書（空調）'!$E20*'GHP削減効果計算書（空調）'!$K20*X$4*0.01</f>
        <v>0</v>
      </c>
      <c r="Y16" s="187">
        <f>Y$3*'GHP削減効果計算書（空調）'!$D20*'GHP削減効果計算書（空調）'!$E20*'GHP削減効果計算書（空調）'!$K20*Y$4*0.01</f>
        <v>0</v>
      </c>
      <c r="Z16" s="187">
        <f>Z$3*'GHP削減効果計算書（空調）'!$D20*'GHP削減効果計算書（空調）'!$E20*'GHP削減効果計算書（空調）'!$K20*Z$4*0.01</f>
        <v>0</v>
      </c>
      <c r="AA16" s="187">
        <f>AA$3*'GHP削減効果計算書（空調）'!$D20*'GHP削減効果計算書（空調）'!$E20*'GHP削減効果計算書（空調）'!$K20*AA$4*0.01</f>
        <v>0</v>
      </c>
      <c r="AB16" s="187">
        <f t="shared" si="2"/>
        <v>0</v>
      </c>
    </row>
    <row r="17" spans="1:28">
      <c r="A17" s="497"/>
      <c r="B17" s="183">
        <f>'GHP削減効果計算書（空調）'!B21</f>
        <v>0</v>
      </c>
      <c r="C17" s="186">
        <f>C$3*'GHP削減効果計算書（空調）'!$D21*'GHP削減効果計算書（空調）'!$E21*'GHP削減効果計算書（空調）'!$H21*C$4*0.01</f>
        <v>0</v>
      </c>
      <c r="D17" s="186">
        <f>D$3*'GHP削減効果計算書（空調）'!$D21*'GHP削減効果計算書（空調）'!$E21*'GHP削減効果計算書（空調）'!$H21*D$4*0.01</f>
        <v>0</v>
      </c>
      <c r="E17" s="186">
        <f>E$3*'GHP削減効果計算書（空調）'!$D21*'GHP削減効果計算書（空調）'!$E21*'GHP削減効果計算書（空調）'!$H21*E$4*0.01</f>
        <v>0</v>
      </c>
      <c r="F17" s="186">
        <f>F$3*'GHP削減効果計算書（空調）'!$D21*'GHP削減効果計算書（空調）'!$E21*'GHP削減効果計算書（空調）'!$H21*F$4*0.01</f>
        <v>0</v>
      </c>
      <c r="G17" s="186">
        <f>G$3*'GHP削減効果計算書（空調）'!$D21*'GHP削減効果計算書（空調）'!$E21*'GHP削減効果計算書（空調）'!$H21*G$4*0.01</f>
        <v>0</v>
      </c>
      <c r="H17" s="186">
        <f>H$3*'GHP削減効果計算書（空調）'!$D21*'GHP削減効果計算書（空調）'!$E21*'GHP削減効果計算書（空調）'!$H21*H$4*0.01</f>
        <v>0</v>
      </c>
      <c r="I17" s="186">
        <f>I$3*'GHP削減効果計算書（空調）'!$D21*'GHP削減効果計算書（空調）'!$E21*'GHP削減効果計算書（空調）'!$H21*I$4*0.01</f>
        <v>0</v>
      </c>
      <c r="J17" s="186">
        <f>J$3*'GHP削減効果計算書（空調）'!$D21*'GHP削減効果計算書（空調）'!$E21*'GHP削減効果計算書（空調）'!$H21*J$4*0.01</f>
        <v>0</v>
      </c>
      <c r="K17" s="186">
        <f>K$3*'GHP削減効果計算書（空調）'!$D21*'GHP削減効果計算書（空調）'!$E21*'GHP削減効果計算書（空調）'!$H21*K$4*0.01</f>
        <v>0</v>
      </c>
      <c r="L17" s="186">
        <f>L$3*'GHP削減効果計算書（空調）'!$D21*'GHP削減効果計算書（空調）'!$E21*'GHP削減効果計算書（空調）'!$H21*L$4*0.01</f>
        <v>0</v>
      </c>
      <c r="M17" s="186">
        <f>M$3*'GHP削減効果計算書（空調）'!$D21*'GHP削減効果計算書（空調）'!$E21*'GHP削減効果計算書（空調）'!$H21*M$4*0.01</f>
        <v>0</v>
      </c>
      <c r="N17" s="186">
        <f>N$3*'GHP削減効果計算書（空調）'!$D21*'GHP削減効果計算書（空調）'!$E21*'GHP削減効果計算書（空調）'!$H21*N$4*0.01</f>
        <v>0</v>
      </c>
      <c r="O17" s="186">
        <f t="shared" si="1"/>
        <v>0</v>
      </c>
      <c r="P17" s="187">
        <f>P$3*'GHP削減効果計算書（空調）'!$D21*'GHP削減効果計算書（空調）'!$E21*'GHP削減効果計算書（空調）'!$K21*P$4*0.01</f>
        <v>0</v>
      </c>
      <c r="Q17" s="187">
        <f>Q$3*'GHP削減効果計算書（空調）'!$D21*'GHP削減効果計算書（空調）'!$E21*'GHP削減効果計算書（空調）'!$K21*Q$4*0.01</f>
        <v>0</v>
      </c>
      <c r="R17" s="187">
        <f>R$3*'GHP削減効果計算書（空調）'!$D21*'GHP削減効果計算書（空調）'!$E21*'GHP削減効果計算書（空調）'!$K21*R$4*0.01</f>
        <v>0</v>
      </c>
      <c r="S17" s="187">
        <f>S$3*'GHP削減効果計算書（空調）'!$D21*'GHP削減効果計算書（空調）'!$E21*'GHP削減効果計算書（空調）'!$K21*S$4*0.01</f>
        <v>0</v>
      </c>
      <c r="T17" s="187">
        <f>T$3*'GHP削減効果計算書（空調）'!$D21*'GHP削減効果計算書（空調）'!$E21*'GHP削減効果計算書（空調）'!$K21*T$4*0.01</f>
        <v>0</v>
      </c>
      <c r="U17" s="187">
        <f>U$3*'GHP削減効果計算書（空調）'!$D21*'GHP削減効果計算書（空調）'!$E21*'GHP削減効果計算書（空調）'!$K21*U$4*0.01</f>
        <v>0</v>
      </c>
      <c r="V17" s="187">
        <f>V$3*'GHP削減効果計算書（空調）'!$D21*'GHP削減効果計算書（空調）'!$E21*'GHP削減効果計算書（空調）'!$K21*V$4*0.01</f>
        <v>0</v>
      </c>
      <c r="W17" s="187">
        <f>W$3*'GHP削減効果計算書（空調）'!$D21*'GHP削減効果計算書（空調）'!$E21*'GHP削減効果計算書（空調）'!$K21*W$4*0.01</f>
        <v>0</v>
      </c>
      <c r="X17" s="187">
        <f>X$3*'GHP削減効果計算書（空調）'!$D21*'GHP削減効果計算書（空調）'!$E21*'GHP削減効果計算書（空調）'!$K21*X$4*0.01</f>
        <v>0</v>
      </c>
      <c r="Y17" s="187">
        <f>Y$3*'GHP削減効果計算書（空調）'!$D21*'GHP削減効果計算書（空調）'!$E21*'GHP削減効果計算書（空調）'!$K21*Y$4*0.01</f>
        <v>0</v>
      </c>
      <c r="Z17" s="187">
        <f>Z$3*'GHP削減効果計算書（空調）'!$D21*'GHP削減効果計算書（空調）'!$E21*'GHP削減効果計算書（空調）'!$K21*Z$4*0.01</f>
        <v>0</v>
      </c>
      <c r="AA17" s="187">
        <f>AA$3*'GHP削減効果計算書（空調）'!$D21*'GHP削減効果計算書（空調）'!$E21*'GHP削減効果計算書（空調）'!$K21*AA$4*0.01</f>
        <v>0</v>
      </c>
      <c r="AB17" s="187">
        <f t="shared" si="2"/>
        <v>0</v>
      </c>
    </row>
    <row r="18" spans="1:28">
      <c r="A18" s="497"/>
      <c r="B18" s="183">
        <f>'GHP削減効果計算書（空調）'!B22</f>
        <v>0</v>
      </c>
      <c r="C18" s="186">
        <f>C$3*'GHP削減効果計算書（空調）'!$D22*'GHP削減効果計算書（空調）'!$E22*'GHP削減効果計算書（空調）'!$H22*C$4*0.01</f>
        <v>0</v>
      </c>
      <c r="D18" s="186">
        <f>D$3*'GHP削減効果計算書（空調）'!$D22*'GHP削減効果計算書（空調）'!$E22*'GHP削減効果計算書（空調）'!$H22*D$4*0.01</f>
        <v>0</v>
      </c>
      <c r="E18" s="186">
        <f>E$3*'GHP削減効果計算書（空調）'!$D22*'GHP削減効果計算書（空調）'!$E22*'GHP削減効果計算書（空調）'!$H22*E$4*0.01</f>
        <v>0</v>
      </c>
      <c r="F18" s="186">
        <f>F$3*'GHP削減効果計算書（空調）'!$D22*'GHP削減効果計算書（空調）'!$E22*'GHP削減効果計算書（空調）'!$H22*F$4*0.01</f>
        <v>0</v>
      </c>
      <c r="G18" s="186">
        <f>G$3*'GHP削減効果計算書（空調）'!$D22*'GHP削減効果計算書（空調）'!$E22*'GHP削減効果計算書（空調）'!$H22*G$4*0.01</f>
        <v>0</v>
      </c>
      <c r="H18" s="186">
        <f>H$3*'GHP削減効果計算書（空調）'!$D22*'GHP削減効果計算書（空調）'!$E22*'GHP削減効果計算書（空調）'!$H22*H$4*0.01</f>
        <v>0</v>
      </c>
      <c r="I18" s="186">
        <f>I$3*'GHP削減効果計算書（空調）'!$D22*'GHP削減効果計算書（空調）'!$E22*'GHP削減効果計算書（空調）'!$H22*I$4*0.01</f>
        <v>0</v>
      </c>
      <c r="J18" s="186">
        <f>J$3*'GHP削減効果計算書（空調）'!$D22*'GHP削減効果計算書（空調）'!$E22*'GHP削減効果計算書（空調）'!$H22*J$4*0.01</f>
        <v>0</v>
      </c>
      <c r="K18" s="186">
        <f>K$3*'GHP削減効果計算書（空調）'!$D22*'GHP削減効果計算書（空調）'!$E22*'GHP削減効果計算書（空調）'!$H22*K$4*0.01</f>
        <v>0</v>
      </c>
      <c r="L18" s="186">
        <f>L$3*'GHP削減効果計算書（空調）'!$D22*'GHP削減効果計算書（空調）'!$E22*'GHP削減効果計算書（空調）'!$H22*L$4*0.01</f>
        <v>0</v>
      </c>
      <c r="M18" s="186">
        <f>M$3*'GHP削減効果計算書（空調）'!$D22*'GHP削減効果計算書（空調）'!$E22*'GHP削減効果計算書（空調）'!$H22*M$4*0.01</f>
        <v>0</v>
      </c>
      <c r="N18" s="186">
        <f>N$3*'GHP削減効果計算書（空調）'!$D22*'GHP削減効果計算書（空調）'!$E22*'GHP削減効果計算書（空調）'!$H22*N$4*0.01</f>
        <v>0</v>
      </c>
      <c r="O18" s="186">
        <f t="shared" si="1"/>
        <v>0</v>
      </c>
      <c r="P18" s="187">
        <f>P$3*'GHP削減効果計算書（空調）'!$D22*'GHP削減効果計算書（空調）'!$E22*'GHP削減効果計算書（空調）'!$K22*P$4*0.01</f>
        <v>0</v>
      </c>
      <c r="Q18" s="187">
        <f>Q$3*'GHP削減効果計算書（空調）'!$D22*'GHP削減効果計算書（空調）'!$E22*'GHP削減効果計算書（空調）'!$K22*Q$4*0.01</f>
        <v>0</v>
      </c>
      <c r="R18" s="187">
        <f>R$3*'GHP削減効果計算書（空調）'!$D22*'GHP削減効果計算書（空調）'!$E22*'GHP削減効果計算書（空調）'!$K22*R$4*0.01</f>
        <v>0</v>
      </c>
      <c r="S18" s="187">
        <f>S$3*'GHP削減効果計算書（空調）'!$D22*'GHP削減効果計算書（空調）'!$E22*'GHP削減効果計算書（空調）'!$K22*S$4*0.01</f>
        <v>0</v>
      </c>
      <c r="T18" s="187">
        <f>T$3*'GHP削減効果計算書（空調）'!$D22*'GHP削減効果計算書（空調）'!$E22*'GHP削減効果計算書（空調）'!$K22*T$4*0.01</f>
        <v>0</v>
      </c>
      <c r="U18" s="187">
        <f>U$3*'GHP削減効果計算書（空調）'!$D22*'GHP削減効果計算書（空調）'!$E22*'GHP削減効果計算書（空調）'!$K22*U$4*0.01</f>
        <v>0</v>
      </c>
      <c r="V18" s="187">
        <f>V$3*'GHP削減効果計算書（空調）'!$D22*'GHP削減効果計算書（空調）'!$E22*'GHP削減効果計算書（空調）'!$K22*V$4*0.01</f>
        <v>0</v>
      </c>
      <c r="W18" s="187">
        <f>W$3*'GHP削減効果計算書（空調）'!$D22*'GHP削減効果計算書（空調）'!$E22*'GHP削減効果計算書（空調）'!$K22*W$4*0.01</f>
        <v>0</v>
      </c>
      <c r="X18" s="187">
        <f>X$3*'GHP削減効果計算書（空調）'!$D22*'GHP削減効果計算書（空調）'!$E22*'GHP削減効果計算書（空調）'!$K22*X$4*0.01</f>
        <v>0</v>
      </c>
      <c r="Y18" s="187">
        <f>Y$3*'GHP削減効果計算書（空調）'!$D22*'GHP削減効果計算書（空調）'!$E22*'GHP削減効果計算書（空調）'!$K22*Y$4*0.01</f>
        <v>0</v>
      </c>
      <c r="Z18" s="187">
        <f>Z$3*'GHP削減効果計算書（空調）'!$D22*'GHP削減効果計算書（空調）'!$E22*'GHP削減効果計算書（空調）'!$K22*Z$4*0.01</f>
        <v>0</v>
      </c>
      <c r="AA18" s="187">
        <f>AA$3*'GHP削減効果計算書（空調）'!$D22*'GHP削減効果計算書（空調）'!$E22*'GHP削減効果計算書（空調）'!$K22*AA$4*0.01</f>
        <v>0</v>
      </c>
      <c r="AB18" s="187">
        <f t="shared" si="2"/>
        <v>0</v>
      </c>
    </row>
    <row r="19" spans="1:28">
      <c r="A19" s="497"/>
      <c r="B19" s="183">
        <f>'GHP削減効果計算書（空調）'!B23</f>
        <v>0</v>
      </c>
      <c r="C19" s="186">
        <f>C$3*'GHP削減効果計算書（空調）'!$D23*'GHP削減効果計算書（空調）'!$E23*'GHP削減効果計算書（空調）'!$H23*C$4*0.01</f>
        <v>0</v>
      </c>
      <c r="D19" s="186">
        <f>D$3*'GHP削減効果計算書（空調）'!$D23*'GHP削減効果計算書（空調）'!$E23*'GHP削減効果計算書（空調）'!$H23*D$4*0.01</f>
        <v>0</v>
      </c>
      <c r="E19" s="186">
        <f>E$3*'GHP削減効果計算書（空調）'!$D23*'GHP削減効果計算書（空調）'!$E23*'GHP削減効果計算書（空調）'!$H23*E$4*0.01</f>
        <v>0</v>
      </c>
      <c r="F19" s="186">
        <f>F$3*'GHP削減効果計算書（空調）'!$D23*'GHP削減効果計算書（空調）'!$E23*'GHP削減効果計算書（空調）'!$H23*F$4*0.01</f>
        <v>0</v>
      </c>
      <c r="G19" s="186">
        <f>G$3*'GHP削減効果計算書（空調）'!$D23*'GHP削減効果計算書（空調）'!$E23*'GHP削減効果計算書（空調）'!$H23*G$4*0.01</f>
        <v>0</v>
      </c>
      <c r="H19" s="186">
        <f>H$3*'GHP削減効果計算書（空調）'!$D23*'GHP削減効果計算書（空調）'!$E23*'GHP削減効果計算書（空調）'!$H23*H$4*0.01</f>
        <v>0</v>
      </c>
      <c r="I19" s="186">
        <f>I$3*'GHP削減効果計算書（空調）'!$D23*'GHP削減効果計算書（空調）'!$E23*'GHP削減効果計算書（空調）'!$H23*I$4*0.01</f>
        <v>0</v>
      </c>
      <c r="J19" s="186">
        <f>J$3*'GHP削減効果計算書（空調）'!$D23*'GHP削減効果計算書（空調）'!$E23*'GHP削減効果計算書（空調）'!$H23*J$4*0.01</f>
        <v>0</v>
      </c>
      <c r="K19" s="186">
        <f>K$3*'GHP削減効果計算書（空調）'!$D23*'GHP削減効果計算書（空調）'!$E23*'GHP削減効果計算書（空調）'!$H23*K$4*0.01</f>
        <v>0</v>
      </c>
      <c r="L19" s="186">
        <f>L$3*'GHP削減効果計算書（空調）'!$D23*'GHP削減効果計算書（空調）'!$E23*'GHP削減効果計算書（空調）'!$H23*L$4*0.01</f>
        <v>0</v>
      </c>
      <c r="M19" s="186">
        <f>M$3*'GHP削減効果計算書（空調）'!$D23*'GHP削減効果計算書（空調）'!$E23*'GHP削減効果計算書（空調）'!$H23*M$4*0.01</f>
        <v>0</v>
      </c>
      <c r="N19" s="186">
        <f>N$3*'GHP削減効果計算書（空調）'!$D23*'GHP削減効果計算書（空調）'!$E23*'GHP削減効果計算書（空調）'!$H23*N$4*0.01</f>
        <v>0</v>
      </c>
      <c r="O19" s="186">
        <f t="shared" si="1"/>
        <v>0</v>
      </c>
      <c r="P19" s="187">
        <f>P$3*'GHP削減効果計算書（空調）'!$D23*'GHP削減効果計算書（空調）'!$E23*'GHP削減効果計算書（空調）'!$K23*P$4*0.01</f>
        <v>0</v>
      </c>
      <c r="Q19" s="187">
        <f>Q$3*'GHP削減効果計算書（空調）'!$D23*'GHP削減効果計算書（空調）'!$E23*'GHP削減効果計算書（空調）'!$K23*Q$4*0.01</f>
        <v>0</v>
      </c>
      <c r="R19" s="187">
        <f>R$3*'GHP削減効果計算書（空調）'!$D23*'GHP削減効果計算書（空調）'!$E23*'GHP削減効果計算書（空調）'!$K23*R$4*0.01</f>
        <v>0</v>
      </c>
      <c r="S19" s="187">
        <f>S$3*'GHP削減効果計算書（空調）'!$D23*'GHP削減効果計算書（空調）'!$E23*'GHP削減効果計算書（空調）'!$K23*S$4*0.01</f>
        <v>0</v>
      </c>
      <c r="T19" s="187">
        <f>T$3*'GHP削減効果計算書（空調）'!$D23*'GHP削減効果計算書（空調）'!$E23*'GHP削減効果計算書（空調）'!$K23*T$4*0.01</f>
        <v>0</v>
      </c>
      <c r="U19" s="187">
        <f>U$3*'GHP削減効果計算書（空調）'!$D23*'GHP削減効果計算書（空調）'!$E23*'GHP削減効果計算書（空調）'!$K23*U$4*0.01</f>
        <v>0</v>
      </c>
      <c r="V19" s="187">
        <f>V$3*'GHP削減効果計算書（空調）'!$D23*'GHP削減効果計算書（空調）'!$E23*'GHP削減効果計算書（空調）'!$K23*V$4*0.01</f>
        <v>0</v>
      </c>
      <c r="W19" s="187">
        <f>W$3*'GHP削減効果計算書（空調）'!$D23*'GHP削減効果計算書（空調）'!$E23*'GHP削減効果計算書（空調）'!$K23*W$4*0.01</f>
        <v>0</v>
      </c>
      <c r="X19" s="187">
        <f>X$3*'GHP削減効果計算書（空調）'!$D23*'GHP削減効果計算書（空調）'!$E23*'GHP削減効果計算書（空調）'!$K23*X$4*0.01</f>
        <v>0</v>
      </c>
      <c r="Y19" s="187">
        <f>Y$3*'GHP削減効果計算書（空調）'!$D23*'GHP削減効果計算書（空調）'!$E23*'GHP削減効果計算書（空調）'!$K23*Y$4*0.01</f>
        <v>0</v>
      </c>
      <c r="Z19" s="187">
        <f>Z$3*'GHP削減効果計算書（空調）'!$D23*'GHP削減効果計算書（空調）'!$E23*'GHP削減効果計算書（空調）'!$K23*Z$4*0.01</f>
        <v>0</v>
      </c>
      <c r="AA19" s="187">
        <f>AA$3*'GHP削減効果計算書（空調）'!$D23*'GHP削減効果計算書（空調）'!$E23*'GHP削減効果計算書（空調）'!$K23*AA$4*0.01</f>
        <v>0</v>
      </c>
      <c r="AB19" s="187">
        <f t="shared" si="2"/>
        <v>0</v>
      </c>
    </row>
    <row r="20" spans="1:28">
      <c r="A20" s="497"/>
      <c r="B20" s="183">
        <f>'GHP削減効果計算書（空調）'!B24</f>
        <v>0</v>
      </c>
      <c r="C20" s="186">
        <f>C$3*'GHP削減効果計算書（空調）'!$D24*'GHP削減効果計算書（空調）'!$E24*'GHP削減効果計算書（空調）'!$H24*C$4*0.01</f>
        <v>0</v>
      </c>
      <c r="D20" s="186">
        <f>D$3*'GHP削減効果計算書（空調）'!$D24*'GHP削減効果計算書（空調）'!$E24*'GHP削減効果計算書（空調）'!$H24*D$4*0.01</f>
        <v>0</v>
      </c>
      <c r="E20" s="186">
        <f>E$3*'GHP削減効果計算書（空調）'!$D24*'GHP削減効果計算書（空調）'!$E24*'GHP削減効果計算書（空調）'!$H24*E$4*0.01</f>
        <v>0</v>
      </c>
      <c r="F20" s="186">
        <f>F$3*'GHP削減効果計算書（空調）'!$D24*'GHP削減効果計算書（空調）'!$E24*'GHP削減効果計算書（空調）'!$H24*F$4*0.01</f>
        <v>0</v>
      </c>
      <c r="G20" s="186">
        <f>G$3*'GHP削減効果計算書（空調）'!$D24*'GHP削減効果計算書（空調）'!$E24*'GHP削減効果計算書（空調）'!$H24*G$4*0.01</f>
        <v>0</v>
      </c>
      <c r="H20" s="186">
        <f>H$3*'GHP削減効果計算書（空調）'!$D24*'GHP削減効果計算書（空調）'!$E24*'GHP削減効果計算書（空調）'!$H24*H$4*0.01</f>
        <v>0</v>
      </c>
      <c r="I20" s="186">
        <f>I$3*'GHP削減効果計算書（空調）'!$D24*'GHP削減効果計算書（空調）'!$E24*'GHP削減効果計算書（空調）'!$H24*I$4*0.01</f>
        <v>0</v>
      </c>
      <c r="J20" s="186">
        <f>J$3*'GHP削減効果計算書（空調）'!$D24*'GHP削減効果計算書（空調）'!$E24*'GHP削減効果計算書（空調）'!$H24*J$4*0.01</f>
        <v>0</v>
      </c>
      <c r="K20" s="186">
        <f>K$3*'GHP削減効果計算書（空調）'!$D24*'GHP削減効果計算書（空調）'!$E24*'GHP削減効果計算書（空調）'!$H24*K$4*0.01</f>
        <v>0</v>
      </c>
      <c r="L20" s="186">
        <f>L$3*'GHP削減効果計算書（空調）'!$D24*'GHP削減効果計算書（空調）'!$E24*'GHP削減効果計算書（空調）'!$H24*L$4*0.01</f>
        <v>0</v>
      </c>
      <c r="M20" s="186">
        <f>M$3*'GHP削減効果計算書（空調）'!$D24*'GHP削減効果計算書（空調）'!$E24*'GHP削減効果計算書（空調）'!$H24*M$4*0.01</f>
        <v>0</v>
      </c>
      <c r="N20" s="186">
        <f>N$3*'GHP削減効果計算書（空調）'!$D24*'GHP削減効果計算書（空調）'!$E24*'GHP削減効果計算書（空調）'!$H24*N$4*0.01</f>
        <v>0</v>
      </c>
      <c r="O20" s="186">
        <f t="shared" si="1"/>
        <v>0</v>
      </c>
      <c r="P20" s="187">
        <f>P$3*'GHP削減効果計算書（空調）'!$D24*'GHP削減効果計算書（空調）'!$E24*'GHP削減効果計算書（空調）'!$K24*P$4*0.01</f>
        <v>0</v>
      </c>
      <c r="Q20" s="187">
        <f>Q$3*'GHP削減効果計算書（空調）'!$D24*'GHP削減効果計算書（空調）'!$E24*'GHP削減効果計算書（空調）'!$K24*Q$4*0.01</f>
        <v>0</v>
      </c>
      <c r="R20" s="187">
        <f>R$3*'GHP削減効果計算書（空調）'!$D24*'GHP削減効果計算書（空調）'!$E24*'GHP削減効果計算書（空調）'!$K24*R$4*0.01</f>
        <v>0</v>
      </c>
      <c r="S20" s="187">
        <f>S$3*'GHP削減効果計算書（空調）'!$D24*'GHP削減効果計算書（空調）'!$E24*'GHP削減効果計算書（空調）'!$K24*S$4*0.01</f>
        <v>0</v>
      </c>
      <c r="T20" s="187">
        <f>T$3*'GHP削減効果計算書（空調）'!$D24*'GHP削減効果計算書（空調）'!$E24*'GHP削減効果計算書（空調）'!$K24*T$4*0.01</f>
        <v>0</v>
      </c>
      <c r="U20" s="187">
        <f>U$3*'GHP削減効果計算書（空調）'!$D24*'GHP削減効果計算書（空調）'!$E24*'GHP削減効果計算書（空調）'!$K24*U$4*0.01</f>
        <v>0</v>
      </c>
      <c r="V20" s="187">
        <f>V$3*'GHP削減効果計算書（空調）'!$D24*'GHP削減効果計算書（空調）'!$E24*'GHP削減効果計算書（空調）'!$K24*V$4*0.01</f>
        <v>0</v>
      </c>
      <c r="W20" s="187">
        <f>W$3*'GHP削減効果計算書（空調）'!$D24*'GHP削減効果計算書（空調）'!$E24*'GHP削減効果計算書（空調）'!$K24*W$4*0.01</f>
        <v>0</v>
      </c>
      <c r="X20" s="187">
        <f>X$3*'GHP削減効果計算書（空調）'!$D24*'GHP削減効果計算書（空調）'!$E24*'GHP削減効果計算書（空調）'!$K24*X$4*0.01</f>
        <v>0</v>
      </c>
      <c r="Y20" s="187">
        <f>Y$3*'GHP削減効果計算書（空調）'!$D24*'GHP削減効果計算書（空調）'!$E24*'GHP削減効果計算書（空調）'!$K24*Y$4*0.01</f>
        <v>0</v>
      </c>
      <c r="Z20" s="187">
        <f>Z$3*'GHP削減効果計算書（空調）'!$D24*'GHP削減効果計算書（空調）'!$E24*'GHP削減効果計算書（空調）'!$K24*Z$4*0.01</f>
        <v>0</v>
      </c>
      <c r="AA20" s="187">
        <f>AA$3*'GHP削減効果計算書（空調）'!$D24*'GHP削減効果計算書（空調）'!$E24*'GHP削減効果計算書（空調）'!$K24*AA$4*0.01</f>
        <v>0</v>
      </c>
      <c r="AB20" s="187">
        <f t="shared" si="2"/>
        <v>0</v>
      </c>
    </row>
    <row r="21" spans="1:28">
      <c r="A21" s="497"/>
      <c r="B21" s="183">
        <f>'GHP削減効果計算書（空調）'!B25</f>
        <v>0</v>
      </c>
      <c r="C21" s="186">
        <f>C$3*'GHP削減効果計算書（空調）'!$D25*'GHP削減効果計算書（空調）'!$E25*'GHP削減効果計算書（空調）'!$H25*C$4*0.01</f>
        <v>0</v>
      </c>
      <c r="D21" s="186">
        <f>D$3*'GHP削減効果計算書（空調）'!$D25*'GHP削減効果計算書（空調）'!$E25*'GHP削減効果計算書（空調）'!$H25*D$4*0.01</f>
        <v>0</v>
      </c>
      <c r="E21" s="186">
        <f>E$3*'GHP削減効果計算書（空調）'!$D25*'GHP削減効果計算書（空調）'!$E25*'GHP削減効果計算書（空調）'!$H25*E$4*0.01</f>
        <v>0</v>
      </c>
      <c r="F21" s="186">
        <f>F$3*'GHP削減効果計算書（空調）'!$D25*'GHP削減効果計算書（空調）'!$E25*'GHP削減効果計算書（空調）'!$H25*F$4*0.01</f>
        <v>0</v>
      </c>
      <c r="G21" s="186">
        <f>G$3*'GHP削減効果計算書（空調）'!$D25*'GHP削減効果計算書（空調）'!$E25*'GHP削減効果計算書（空調）'!$H25*G$4*0.01</f>
        <v>0</v>
      </c>
      <c r="H21" s="186">
        <f>H$3*'GHP削減効果計算書（空調）'!$D25*'GHP削減効果計算書（空調）'!$E25*'GHP削減効果計算書（空調）'!$H25*H$4*0.01</f>
        <v>0</v>
      </c>
      <c r="I21" s="186">
        <f>I$3*'GHP削減効果計算書（空調）'!$D25*'GHP削減効果計算書（空調）'!$E25*'GHP削減効果計算書（空調）'!$H25*I$4*0.01</f>
        <v>0</v>
      </c>
      <c r="J21" s="186">
        <f>J$3*'GHP削減効果計算書（空調）'!$D25*'GHP削減効果計算書（空調）'!$E25*'GHP削減効果計算書（空調）'!$H25*J$4*0.01</f>
        <v>0</v>
      </c>
      <c r="K21" s="186">
        <f>K$3*'GHP削減効果計算書（空調）'!$D25*'GHP削減効果計算書（空調）'!$E25*'GHP削減効果計算書（空調）'!$H25*K$4*0.01</f>
        <v>0</v>
      </c>
      <c r="L21" s="186">
        <f>L$3*'GHP削減効果計算書（空調）'!$D25*'GHP削減効果計算書（空調）'!$E25*'GHP削減効果計算書（空調）'!$H25*L$4*0.01</f>
        <v>0</v>
      </c>
      <c r="M21" s="186">
        <f>M$3*'GHP削減効果計算書（空調）'!$D25*'GHP削減効果計算書（空調）'!$E25*'GHP削減効果計算書（空調）'!$H25*M$4*0.01</f>
        <v>0</v>
      </c>
      <c r="N21" s="186">
        <f>N$3*'GHP削減効果計算書（空調）'!$D25*'GHP削減効果計算書（空調）'!$E25*'GHP削減効果計算書（空調）'!$H25*N$4*0.01</f>
        <v>0</v>
      </c>
      <c r="O21" s="186">
        <f t="shared" si="1"/>
        <v>0</v>
      </c>
      <c r="P21" s="187">
        <f>P$3*'GHP削減効果計算書（空調）'!$D25*'GHP削減効果計算書（空調）'!$E25*'GHP削減効果計算書（空調）'!$K25*P$4*0.01</f>
        <v>0</v>
      </c>
      <c r="Q21" s="187">
        <f>Q$3*'GHP削減効果計算書（空調）'!$D25*'GHP削減効果計算書（空調）'!$E25*'GHP削減効果計算書（空調）'!$K25*Q$4*0.01</f>
        <v>0</v>
      </c>
      <c r="R21" s="187">
        <f>R$3*'GHP削減効果計算書（空調）'!$D25*'GHP削減効果計算書（空調）'!$E25*'GHP削減効果計算書（空調）'!$K25*R$4*0.01</f>
        <v>0</v>
      </c>
      <c r="S21" s="187">
        <f>S$3*'GHP削減効果計算書（空調）'!$D25*'GHP削減効果計算書（空調）'!$E25*'GHP削減効果計算書（空調）'!$K25*S$4*0.01</f>
        <v>0</v>
      </c>
      <c r="T21" s="187">
        <f>T$3*'GHP削減効果計算書（空調）'!$D25*'GHP削減効果計算書（空調）'!$E25*'GHP削減効果計算書（空調）'!$K25*T$4*0.01</f>
        <v>0</v>
      </c>
      <c r="U21" s="187">
        <f>U$3*'GHP削減効果計算書（空調）'!$D25*'GHP削減効果計算書（空調）'!$E25*'GHP削減効果計算書（空調）'!$K25*U$4*0.01</f>
        <v>0</v>
      </c>
      <c r="V21" s="187">
        <f>V$3*'GHP削減効果計算書（空調）'!$D25*'GHP削減効果計算書（空調）'!$E25*'GHP削減効果計算書（空調）'!$K25*V$4*0.01</f>
        <v>0</v>
      </c>
      <c r="W21" s="187">
        <f>W$3*'GHP削減効果計算書（空調）'!$D25*'GHP削減効果計算書（空調）'!$E25*'GHP削減効果計算書（空調）'!$K25*W$4*0.01</f>
        <v>0</v>
      </c>
      <c r="X21" s="187">
        <f>X$3*'GHP削減効果計算書（空調）'!$D25*'GHP削減効果計算書（空調）'!$E25*'GHP削減効果計算書（空調）'!$K25*X$4*0.01</f>
        <v>0</v>
      </c>
      <c r="Y21" s="187">
        <f>Y$3*'GHP削減効果計算書（空調）'!$D25*'GHP削減効果計算書（空調）'!$E25*'GHP削減効果計算書（空調）'!$K25*Y$4*0.01</f>
        <v>0</v>
      </c>
      <c r="Z21" s="187">
        <f>Z$3*'GHP削減効果計算書（空調）'!$D25*'GHP削減効果計算書（空調）'!$E25*'GHP削減効果計算書（空調）'!$K25*Z$4*0.01</f>
        <v>0</v>
      </c>
      <c r="AA21" s="187">
        <f>AA$3*'GHP削減効果計算書（空調）'!$D25*'GHP削減効果計算書（空調）'!$E25*'GHP削減効果計算書（空調）'!$K25*AA$4*0.01</f>
        <v>0</v>
      </c>
      <c r="AB21" s="187">
        <f t="shared" si="2"/>
        <v>0</v>
      </c>
    </row>
    <row r="22" spans="1:28">
      <c r="A22" s="497"/>
      <c r="B22" s="183">
        <f>'GHP削減効果計算書（空調）'!B26</f>
        <v>0</v>
      </c>
      <c r="C22" s="186">
        <f>C$3*'GHP削減効果計算書（空調）'!$D26*'GHP削減効果計算書（空調）'!$E26*'GHP削減効果計算書（空調）'!$H26*C$4*0.01</f>
        <v>0</v>
      </c>
      <c r="D22" s="186">
        <f>D$3*'GHP削減効果計算書（空調）'!$D26*'GHP削減効果計算書（空調）'!$E26*'GHP削減効果計算書（空調）'!$H26*D$4*0.01</f>
        <v>0</v>
      </c>
      <c r="E22" s="186">
        <f>E$3*'GHP削減効果計算書（空調）'!$D26*'GHP削減効果計算書（空調）'!$E26*'GHP削減効果計算書（空調）'!$H26*E$4*0.01</f>
        <v>0</v>
      </c>
      <c r="F22" s="186">
        <f>F$3*'GHP削減効果計算書（空調）'!$D26*'GHP削減効果計算書（空調）'!$E26*'GHP削減効果計算書（空調）'!$H26*F$4*0.01</f>
        <v>0</v>
      </c>
      <c r="G22" s="186">
        <f>G$3*'GHP削減効果計算書（空調）'!$D26*'GHP削減効果計算書（空調）'!$E26*'GHP削減効果計算書（空調）'!$H26*G$4*0.01</f>
        <v>0</v>
      </c>
      <c r="H22" s="186">
        <f>H$3*'GHP削減効果計算書（空調）'!$D26*'GHP削減効果計算書（空調）'!$E26*'GHP削減効果計算書（空調）'!$H26*H$4*0.01</f>
        <v>0</v>
      </c>
      <c r="I22" s="186">
        <f>I$3*'GHP削減効果計算書（空調）'!$D26*'GHP削減効果計算書（空調）'!$E26*'GHP削減効果計算書（空調）'!$H26*I$4*0.01</f>
        <v>0</v>
      </c>
      <c r="J22" s="186">
        <f>J$3*'GHP削減効果計算書（空調）'!$D26*'GHP削減効果計算書（空調）'!$E26*'GHP削減効果計算書（空調）'!$H26*J$4*0.01</f>
        <v>0</v>
      </c>
      <c r="K22" s="186">
        <f>K$3*'GHP削減効果計算書（空調）'!$D26*'GHP削減効果計算書（空調）'!$E26*'GHP削減効果計算書（空調）'!$H26*K$4*0.01</f>
        <v>0</v>
      </c>
      <c r="L22" s="186">
        <f>L$3*'GHP削減効果計算書（空調）'!$D26*'GHP削減効果計算書（空調）'!$E26*'GHP削減効果計算書（空調）'!$H26*L$4*0.01</f>
        <v>0</v>
      </c>
      <c r="M22" s="186">
        <f>M$3*'GHP削減効果計算書（空調）'!$D26*'GHP削減効果計算書（空調）'!$E26*'GHP削減効果計算書（空調）'!$H26*M$4*0.01</f>
        <v>0</v>
      </c>
      <c r="N22" s="186">
        <f>N$3*'GHP削減効果計算書（空調）'!$D26*'GHP削減効果計算書（空調）'!$E26*'GHP削減効果計算書（空調）'!$H26*N$4*0.01</f>
        <v>0</v>
      </c>
      <c r="O22" s="186">
        <f t="shared" si="1"/>
        <v>0</v>
      </c>
      <c r="P22" s="187">
        <f>P$3*'GHP削減効果計算書（空調）'!$D26*'GHP削減効果計算書（空調）'!$E26*'GHP削減効果計算書（空調）'!$K26*P$4*0.01</f>
        <v>0</v>
      </c>
      <c r="Q22" s="187">
        <f>Q$3*'GHP削減効果計算書（空調）'!$D26*'GHP削減効果計算書（空調）'!$E26*'GHP削減効果計算書（空調）'!$K26*Q$4*0.01</f>
        <v>0</v>
      </c>
      <c r="R22" s="187">
        <f>R$3*'GHP削減効果計算書（空調）'!$D26*'GHP削減効果計算書（空調）'!$E26*'GHP削減効果計算書（空調）'!$K26*R$4*0.01</f>
        <v>0</v>
      </c>
      <c r="S22" s="187">
        <f>S$3*'GHP削減効果計算書（空調）'!$D26*'GHP削減効果計算書（空調）'!$E26*'GHP削減効果計算書（空調）'!$K26*S$4*0.01</f>
        <v>0</v>
      </c>
      <c r="T22" s="187">
        <f>T$3*'GHP削減効果計算書（空調）'!$D26*'GHP削減効果計算書（空調）'!$E26*'GHP削減効果計算書（空調）'!$K26*T$4*0.01</f>
        <v>0</v>
      </c>
      <c r="U22" s="187">
        <f>U$3*'GHP削減効果計算書（空調）'!$D26*'GHP削減効果計算書（空調）'!$E26*'GHP削減効果計算書（空調）'!$K26*U$4*0.01</f>
        <v>0</v>
      </c>
      <c r="V22" s="187">
        <f>V$3*'GHP削減効果計算書（空調）'!$D26*'GHP削減効果計算書（空調）'!$E26*'GHP削減効果計算書（空調）'!$K26*V$4*0.01</f>
        <v>0</v>
      </c>
      <c r="W22" s="187">
        <f>W$3*'GHP削減効果計算書（空調）'!$D26*'GHP削減効果計算書（空調）'!$E26*'GHP削減効果計算書（空調）'!$K26*W$4*0.01</f>
        <v>0</v>
      </c>
      <c r="X22" s="187">
        <f>X$3*'GHP削減効果計算書（空調）'!$D26*'GHP削減効果計算書（空調）'!$E26*'GHP削減効果計算書（空調）'!$K26*X$4*0.01</f>
        <v>0</v>
      </c>
      <c r="Y22" s="187">
        <f>Y$3*'GHP削減効果計算書（空調）'!$D26*'GHP削減効果計算書（空調）'!$E26*'GHP削減効果計算書（空調）'!$K26*Y$4*0.01</f>
        <v>0</v>
      </c>
      <c r="Z22" s="187">
        <f>Z$3*'GHP削減効果計算書（空調）'!$D26*'GHP削減効果計算書（空調）'!$E26*'GHP削減効果計算書（空調）'!$K26*Z$4*0.01</f>
        <v>0</v>
      </c>
      <c r="AA22" s="187">
        <f>AA$3*'GHP削減効果計算書（空調）'!$D26*'GHP削減効果計算書（空調）'!$E26*'GHP削減効果計算書（空調）'!$K26*AA$4*0.01</f>
        <v>0</v>
      </c>
      <c r="AB22" s="187">
        <f t="shared" si="2"/>
        <v>0</v>
      </c>
    </row>
    <row r="23" spans="1:28">
      <c r="A23" s="497"/>
      <c r="B23" s="183">
        <f>'GHP削減効果計算書（空調）'!B27</f>
        <v>0</v>
      </c>
      <c r="C23" s="186">
        <f>C$3*'GHP削減効果計算書（空調）'!$D27*'GHP削減効果計算書（空調）'!$E27*'GHP削減効果計算書（空調）'!$H27*C$4*0.01</f>
        <v>0</v>
      </c>
      <c r="D23" s="186">
        <f>D$3*'GHP削減効果計算書（空調）'!$D27*'GHP削減効果計算書（空調）'!$E27*'GHP削減効果計算書（空調）'!$H27*D$4*0.01</f>
        <v>0</v>
      </c>
      <c r="E23" s="186">
        <f>E$3*'GHP削減効果計算書（空調）'!$D27*'GHP削減効果計算書（空調）'!$E27*'GHP削減効果計算書（空調）'!$H27*E$4*0.01</f>
        <v>0</v>
      </c>
      <c r="F23" s="186">
        <f>F$3*'GHP削減効果計算書（空調）'!$D27*'GHP削減効果計算書（空調）'!$E27*'GHP削減効果計算書（空調）'!$H27*F$4*0.01</f>
        <v>0</v>
      </c>
      <c r="G23" s="186">
        <f>G$3*'GHP削減効果計算書（空調）'!$D27*'GHP削減効果計算書（空調）'!$E27*'GHP削減効果計算書（空調）'!$H27*G$4*0.01</f>
        <v>0</v>
      </c>
      <c r="H23" s="186">
        <f>H$3*'GHP削減効果計算書（空調）'!$D27*'GHP削減効果計算書（空調）'!$E27*'GHP削減効果計算書（空調）'!$H27*H$4*0.01</f>
        <v>0</v>
      </c>
      <c r="I23" s="186">
        <f>I$3*'GHP削減効果計算書（空調）'!$D27*'GHP削減効果計算書（空調）'!$E27*'GHP削減効果計算書（空調）'!$H27*I$4*0.01</f>
        <v>0</v>
      </c>
      <c r="J23" s="186">
        <f>J$3*'GHP削減効果計算書（空調）'!$D27*'GHP削減効果計算書（空調）'!$E27*'GHP削減効果計算書（空調）'!$H27*J$4*0.01</f>
        <v>0</v>
      </c>
      <c r="K23" s="186">
        <f>K$3*'GHP削減効果計算書（空調）'!$D27*'GHP削減効果計算書（空調）'!$E27*'GHP削減効果計算書（空調）'!$H27*K$4*0.01</f>
        <v>0</v>
      </c>
      <c r="L23" s="186">
        <f>L$3*'GHP削減効果計算書（空調）'!$D27*'GHP削減効果計算書（空調）'!$E27*'GHP削減効果計算書（空調）'!$H27*L$4*0.01</f>
        <v>0</v>
      </c>
      <c r="M23" s="186">
        <f>M$3*'GHP削減効果計算書（空調）'!$D27*'GHP削減効果計算書（空調）'!$E27*'GHP削減効果計算書（空調）'!$H27*M$4*0.01</f>
        <v>0</v>
      </c>
      <c r="N23" s="186">
        <f>N$3*'GHP削減効果計算書（空調）'!$D27*'GHP削減効果計算書（空調）'!$E27*'GHP削減効果計算書（空調）'!$H27*N$4*0.01</f>
        <v>0</v>
      </c>
      <c r="O23" s="186">
        <f t="shared" si="1"/>
        <v>0</v>
      </c>
      <c r="P23" s="187">
        <f>P$3*'GHP削減効果計算書（空調）'!$D27*'GHP削減効果計算書（空調）'!$E27*'GHP削減効果計算書（空調）'!$K27*P$4*0.01</f>
        <v>0</v>
      </c>
      <c r="Q23" s="187">
        <f>Q$3*'GHP削減効果計算書（空調）'!$D27*'GHP削減効果計算書（空調）'!$E27*'GHP削減効果計算書（空調）'!$K27*Q$4*0.01</f>
        <v>0</v>
      </c>
      <c r="R23" s="187">
        <f>R$3*'GHP削減効果計算書（空調）'!$D27*'GHP削減効果計算書（空調）'!$E27*'GHP削減効果計算書（空調）'!$K27*R$4*0.01</f>
        <v>0</v>
      </c>
      <c r="S23" s="187">
        <f>S$3*'GHP削減効果計算書（空調）'!$D27*'GHP削減効果計算書（空調）'!$E27*'GHP削減効果計算書（空調）'!$K27*S$4*0.01</f>
        <v>0</v>
      </c>
      <c r="T23" s="187">
        <f>T$3*'GHP削減効果計算書（空調）'!$D27*'GHP削減効果計算書（空調）'!$E27*'GHP削減効果計算書（空調）'!$K27*T$4*0.01</f>
        <v>0</v>
      </c>
      <c r="U23" s="187">
        <f>U$3*'GHP削減効果計算書（空調）'!$D27*'GHP削減効果計算書（空調）'!$E27*'GHP削減効果計算書（空調）'!$K27*U$4*0.01</f>
        <v>0</v>
      </c>
      <c r="V23" s="187">
        <f>V$3*'GHP削減効果計算書（空調）'!$D27*'GHP削減効果計算書（空調）'!$E27*'GHP削減効果計算書（空調）'!$K27*V$4*0.01</f>
        <v>0</v>
      </c>
      <c r="W23" s="187">
        <f>W$3*'GHP削減効果計算書（空調）'!$D27*'GHP削減効果計算書（空調）'!$E27*'GHP削減効果計算書（空調）'!$K27*W$4*0.01</f>
        <v>0</v>
      </c>
      <c r="X23" s="187">
        <f>X$3*'GHP削減効果計算書（空調）'!$D27*'GHP削減効果計算書（空調）'!$E27*'GHP削減効果計算書（空調）'!$K27*X$4*0.01</f>
        <v>0</v>
      </c>
      <c r="Y23" s="187">
        <f>Y$3*'GHP削減効果計算書（空調）'!$D27*'GHP削減効果計算書（空調）'!$E27*'GHP削減効果計算書（空調）'!$K27*Y$4*0.01</f>
        <v>0</v>
      </c>
      <c r="Z23" s="187">
        <f>Z$3*'GHP削減効果計算書（空調）'!$D27*'GHP削減効果計算書（空調）'!$E27*'GHP削減効果計算書（空調）'!$K27*Z$4*0.01</f>
        <v>0</v>
      </c>
      <c r="AA23" s="187">
        <f>AA$3*'GHP削減効果計算書（空調）'!$D27*'GHP削減効果計算書（空調）'!$E27*'GHP削減効果計算書（空調）'!$K27*AA$4*0.01</f>
        <v>0</v>
      </c>
      <c r="AB23" s="187">
        <f t="shared" si="2"/>
        <v>0</v>
      </c>
    </row>
    <row r="24" spans="1:28">
      <c r="A24" s="497"/>
      <c r="B24" s="183">
        <f>'GHP削減効果計算書（空調）'!B28</f>
        <v>0</v>
      </c>
      <c r="C24" s="186">
        <f>C$3*'GHP削減効果計算書（空調）'!$D28*'GHP削減効果計算書（空調）'!$E28*'GHP削減効果計算書（空調）'!$H28*C$4*0.01</f>
        <v>0</v>
      </c>
      <c r="D24" s="186">
        <f>D$3*'GHP削減効果計算書（空調）'!$D28*'GHP削減効果計算書（空調）'!$E28*'GHP削減効果計算書（空調）'!$H28*D$4*0.01</f>
        <v>0</v>
      </c>
      <c r="E24" s="186">
        <f>E$3*'GHP削減効果計算書（空調）'!$D28*'GHP削減効果計算書（空調）'!$E28*'GHP削減効果計算書（空調）'!$H28*E$4*0.01</f>
        <v>0</v>
      </c>
      <c r="F24" s="186">
        <f>F$3*'GHP削減効果計算書（空調）'!$D28*'GHP削減効果計算書（空調）'!$E28*'GHP削減効果計算書（空調）'!$H28*F$4*0.01</f>
        <v>0</v>
      </c>
      <c r="G24" s="186">
        <f>G$3*'GHP削減効果計算書（空調）'!$D28*'GHP削減効果計算書（空調）'!$E28*'GHP削減効果計算書（空調）'!$H28*G$4*0.01</f>
        <v>0</v>
      </c>
      <c r="H24" s="186">
        <f>H$3*'GHP削減効果計算書（空調）'!$D28*'GHP削減効果計算書（空調）'!$E28*'GHP削減効果計算書（空調）'!$H28*H$4*0.01</f>
        <v>0</v>
      </c>
      <c r="I24" s="186">
        <f>I$3*'GHP削減効果計算書（空調）'!$D28*'GHP削減効果計算書（空調）'!$E28*'GHP削減効果計算書（空調）'!$H28*I$4*0.01</f>
        <v>0</v>
      </c>
      <c r="J24" s="186">
        <f>J$3*'GHP削減効果計算書（空調）'!$D28*'GHP削減効果計算書（空調）'!$E28*'GHP削減効果計算書（空調）'!$H28*J$4*0.01</f>
        <v>0</v>
      </c>
      <c r="K24" s="186">
        <f>K$3*'GHP削減効果計算書（空調）'!$D28*'GHP削減効果計算書（空調）'!$E28*'GHP削減効果計算書（空調）'!$H28*K$4*0.01</f>
        <v>0</v>
      </c>
      <c r="L24" s="186">
        <f>L$3*'GHP削減効果計算書（空調）'!$D28*'GHP削減効果計算書（空調）'!$E28*'GHP削減効果計算書（空調）'!$H28*L$4*0.01</f>
        <v>0</v>
      </c>
      <c r="M24" s="186">
        <f>M$3*'GHP削減効果計算書（空調）'!$D28*'GHP削減効果計算書（空調）'!$E28*'GHP削減効果計算書（空調）'!$H28*M$4*0.01</f>
        <v>0</v>
      </c>
      <c r="N24" s="186">
        <f>N$3*'GHP削減効果計算書（空調）'!$D28*'GHP削減効果計算書（空調）'!$E28*'GHP削減効果計算書（空調）'!$H28*N$4*0.01</f>
        <v>0</v>
      </c>
      <c r="O24" s="186">
        <f t="shared" si="1"/>
        <v>0</v>
      </c>
      <c r="P24" s="187">
        <f>P$3*'GHP削減効果計算書（空調）'!$D28*'GHP削減効果計算書（空調）'!$E28*'GHP削減効果計算書（空調）'!$K28*P$4*0.01</f>
        <v>0</v>
      </c>
      <c r="Q24" s="187">
        <f>Q$3*'GHP削減効果計算書（空調）'!$D28*'GHP削減効果計算書（空調）'!$E28*'GHP削減効果計算書（空調）'!$K28*Q$4*0.01</f>
        <v>0</v>
      </c>
      <c r="R24" s="187">
        <f>R$3*'GHP削減効果計算書（空調）'!$D28*'GHP削減効果計算書（空調）'!$E28*'GHP削減効果計算書（空調）'!$K28*R$4*0.01</f>
        <v>0</v>
      </c>
      <c r="S24" s="187">
        <f>S$3*'GHP削減効果計算書（空調）'!$D28*'GHP削減効果計算書（空調）'!$E28*'GHP削減効果計算書（空調）'!$K28*S$4*0.01</f>
        <v>0</v>
      </c>
      <c r="T24" s="187">
        <f>T$3*'GHP削減効果計算書（空調）'!$D28*'GHP削減効果計算書（空調）'!$E28*'GHP削減効果計算書（空調）'!$K28*T$4*0.01</f>
        <v>0</v>
      </c>
      <c r="U24" s="187">
        <f>U$3*'GHP削減効果計算書（空調）'!$D28*'GHP削減効果計算書（空調）'!$E28*'GHP削減効果計算書（空調）'!$K28*U$4*0.01</f>
        <v>0</v>
      </c>
      <c r="V24" s="187">
        <f>V$3*'GHP削減効果計算書（空調）'!$D28*'GHP削減効果計算書（空調）'!$E28*'GHP削減効果計算書（空調）'!$K28*V$4*0.01</f>
        <v>0</v>
      </c>
      <c r="W24" s="187">
        <f>W$3*'GHP削減効果計算書（空調）'!$D28*'GHP削減効果計算書（空調）'!$E28*'GHP削減効果計算書（空調）'!$K28*W$4*0.01</f>
        <v>0</v>
      </c>
      <c r="X24" s="187">
        <f>X$3*'GHP削減効果計算書（空調）'!$D28*'GHP削減効果計算書（空調）'!$E28*'GHP削減効果計算書（空調）'!$K28*X$4*0.01</f>
        <v>0</v>
      </c>
      <c r="Y24" s="187">
        <f>Y$3*'GHP削減効果計算書（空調）'!$D28*'GHP削減効果計算書（空調）'!$E28*'GHP削減効果計算書（空調）'!$K28*Y$4*0.01</f>
        <v>0</v>
      </c>
      <c r="Z24" s="187">
        <f>Z$3*'GHP削減効果計算書（空調）'!$D28*'GHP削減効果計算書（空調）'!$E28*'GHP削減効果計算書（空調）'!$K28*Z$4*0.01</f>
        <v>0</v>
      </c>
      <c r="AA24" s="187">
        <f>AA$3*'GHP削減効果計算書（空調）'!$D28*'GHP削減効果計算書（空調）'!$E28*'GHP削減効果計算書（空調）'!$K28*AA$4*0.01</f>
        <v>0</v>
      </c>
      <c r="AB24" s="187">
        <f t="shared" si="2"/>
        <v>0</v>
      </c>
    </row>
  </sheetData>
  <mergeCells count="8">
    <mergeCell ref="A5:A24"/>
    <mergeCell ref="A1:B2"/>
    <mergeCell ref="C1:O1"/>
    <mergeCell ref="P1:AB1"/>
    <mergeCell ref="O2:O4"/>
    <mergeCell ref="AB2:AB4"/>
    <mergeCell ref="A3:B3"/>
    <mergeCell ref="A4:B4"/>
  </mergeCells>
  <phoneticPr fontId="2"/>
  <pageMargins left="0.7" right="0.7" top="0.75" bottom="0.75" header="0.3" footer="0.3"/>
  <pageSetup paperSize="9" scale="32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4B0AFB-B7A9-413E-9C61-5E2C4AAFB968}">
  <sheetPr>
    <tabColor theme="9"/>
  </sheetPr>
  <dimension ref="A1:E8"/>
  <sheetViews>
    <sheetView workbookViewId="0">
      <selection activeCell="S46" sqref="S46:T46"/>
    </sheetView>
  </sheetViews>
  <sheetFormatPr defaultRowHeight="18.75"/>
  <cols>
    <col min="1" max="1" width="13.25" bestFit="1" customWidth="1"/>
    <col min="2" max="2" width="13.25" customWidth="1"/>
    <col min="3" max="4" width="13" bestFit="1" customWidth="1"/>
    <col min="5" max="5" width="12.75" hidden="1" customWidth="1"/>
  </cols>
  <sheetData>
    <row r="1" spans="1:5" ht="19.5" thickBot="1">
      <c r="A1" s="453" t="s">
        <v>129</v>
      </c>
      <c r="B1" s="454"/>
      <c r="C1" s="179"/>
      <c r="D1" s="182"/>
      <c r="E1" s="90"/>
    </row>
    <row r="2" spans="1:5" ht="19.5" thickBot="1">
      <c r="A2" s="178" t="s">
        <v>122</v>
      </c>
      <c r="B2" s="178" t="s">
        <v>123</v>
      </c>
      <c r="C2" s="178" t="s">
        <v>39</v>
      </c>
      <c r="D2" s="178" t="s">
        <v>124</v>
      </c>
      <c r="E2" s="178" t="s">
        <v>125</v>
      </c>
    </row>
    <row r="3" spans="1:5" ht="19.5" thickTop="1">
      <c r="A3" s="459">
        <f>'GHP削減効果計算書（空調）'!$T$9</f>
        <v>0</v>
      </c>
      <c r="B3" s="457">
        <f>'GHP削減効果計算書（空調）'!$AB$9</f>
        <v>0</v>
      </c>
      <c r="C3" s="455">
        <f>A3-B3</f>
        <v>0</v>
      </c>
      <c r="D3" s="463" t="str">
        <f>IFERROR(1-(B3/A3),"")</f>
        <v/>
      </c>
      <c r="E3" s="461" t="str">
        <f>IF(D3="","",IF(0.3&lt;=D3,"補助対象","対象外"))</f>
        <v/>
      </c>
    </row>
    <row r="4" spans="1:5" ht="19.5" thickBot="1">
      <c r="A4" s="460"/>
      <c r="B4" s="458"/>
      <c r="C4" s="456"/>
      <c r="D4" s="464"/>
      <c r="E4" s="462"/>
    </row>
    <row r="6" spans="1:5" ht="19.5" thickBot="1"/>
    <row r="7" spans="1:5" ht="19.5" thickBot="1">
      <c r="A7" s="91" t="s">
        <v>43</v>
      </c>
      <c r="B7" s="182"/>
      <c r="C7" s="34">
        <v>0.441</v>
      </c>
    </row>
    <row r="8" spans="1:5" ht="19.5" thickBot="1">
      <c r="A8" s="119" t="s">
        <v>30</v>
      </c>
      <c r="B8" s="119"/>
      <c r="C8" s="34">
        <v>2.23</v>
      </c>
    </row>
  </sheetData>
  <mergeCells count="6">
    <mergeCell ref="E3:E4"/>
    <mergeCell ref="A1:B1"/>
    <mergeCell ref="A3:A4"/>
    <mergeCell ref="B3:B4"/>
    <mergeCell ref="C3:C4"/>
    <mergeCell ref="D3:D4"/>
  </mergeCells>
  <phoneticPr fontId="2"/>
  <conditionalFormatting sqref="C3">
    <cfRule type="cellIs" dxfId="2" priority="3" operator="equal">
      <formula>"補助対象"</formula>
    </cfRule>
  </conditionalFormatting>
  <conditionalFormatting sqref="D3">
    <cfRule type="cellIs" dxfId="1" priority="2" operator="equal">
      <formula>"補助対象"</formula>
    </cfRule>
  </conditionalFormatting>
  <conditionalFormatting sqref="E3">
    <cfRule type="cellIs" dxfId="0" priority="1" operator="equal">
      <formula>"補助対象"</formula>
    </cfRule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C873BE-12BB-40F2-9A7D-02D2172E303C}">
  <sheetPr codeName="Sheet6">
    <tabColor theme="7" tint="0.79998168889431442"/>
  </sheetPr>
  <dimension ref="A1:AC27"/>
  <sheetViews>
    <sheetView view="pageBreakPreview" zoomScale="85" zoomScaleNormal="85" zoomScaleSheetLayoutView="85" workbookViewId="0">
      <selection activeCell="N20" sqref="N20"/>
    </sheetView>
  </sheetViews>
  <sheetFormatPr defaultRowHeight="18.75"/>
  <cols>
    <col min="1" max="1" width="11" bestFit="1" customWidth="1"/>
    <col min="2" max="2" width="11" style="109" bestFit="1" customWidth="1"/>
    <col min="3" max="3" width="5.375" style="109" bestFit="1" customWidth="1"/>
    <col min="4" max="28" width="8.625" style="381" customWidth="1"/>
    <col min="29" max="29" width="8.625" style="112" customWidth="1"/>
    <col min="30" max="30" width="3.375" customWidth="1"/>
  </cols>
  <sheetData>
    <row r="1" spans="1:29">
      <c r="A1" s="448"/>
      <c r="B1" s="449"/>
      <c r="C1" s="349"/>
      <c r="D1" s="441" t="s">
        <v>59</v>
      </c>
      <c r="E1" s="442"/>
      <c r="F1" s="442"/>
      <c r="G1" s="442"/>
      <c r="H1" s="442"/>
      <c r="I1" s="442"/>
      <c r="J1" s="442"/>
      <c r="K1" s="442"/>
      <c r="L1" s="442"/>
      <c r="M1" s="442"/>
      <c r="N1" s="442"/>
      <c r="O1" s="442"/>
      <c r="P1" s="443"/>
      <c r="Q1" s="438" t="s">
        <v>60</v>
      </c>
      <c r="R1" s="439"/>
      <c r="S1" s="439"/>
      <c r="T1" s="439"/>
      <c r="U1" s="439"/>
      <c r="V1" s="439"/>
      <c r="W1" s="439"/>
      <c r="X1" s="439"/>
      <c r="Y1" s="439"/>
      <c r="Z1" s="439"/>
      <c r="AA1" s="439"/>
      <c r="AB1" s="439"/>
      <c r="AC1" s="440"/>
    </row>
    <row r="2" spans="1:29">
      <c r="A2" s="448"/>
      <c r="B2" s="449"/>
      <c r="C2" s="349" t="s">
        <v>159</v>
      </c>
      <c r="D2" s="153" t="s">
        <v>55</v>
      </c>
      <c r="E2" s="379" t="s">
        <v>44</v>
      </c>
      <c r="F2" s="379" t="s">
        <v>45</v>
      </c>
      <c r="G2" s="379" t="s">
        <v>46</v>
      </c>
      <c r="H2" s="379" t="s">
        <v>47</v>
      </c>
      <c r="I2" s="379" t="s">
        <v>48</v>
      </c>
      <c r="J2" s="379" t="s">
        <v>49</v>
      </c>
      <c r="K2" s="379" t="s">
        <v>50</v>
      </c>
      <c r="L2" s="379" t="s">
        <v>51</v>
      </c>
      <c r="M2" s="379" t="s">
        <v>52</v>
      </c>
      <c r="N2" s="379" t="s">
        <v>53</v>
      </c>
      <c r="O2" s="158" t="s">
        <v>54</v>
      </c>
      <c r="P2" s="444" t="s">
        <v>133</v>
      </c>
      <c r="Q2" s="378" t="s">
        <v>55</v>
      </c>
      <c r="R2" s="379" t="s">
        <v>44</v>
      </c>
      <c r="S2" s="379" t="s">
        <v>45</v>
      </c>
      <c r="T2" s="379" t="s">
        <v>46</v>
      </c>
      <c r="U2" s="379" t="s">
        <v>47</v>
      </c>
      <c r="V2" s="379" t="s">
        <v>48</v>
      </c>
      <c r="W2" s="379" t="s">
        <v>49</v>
      </c>
      <c r="X2" s="379" t="s">
        <v>50</v>
      </c>
      <c r="Y2" s="379" t="s">
        <v>51</v>
      </c>
      <c r="Z2" s="379" t="s">
        <v>52</v>
      </c>
      <c r="AA2" s="379" t="s">
        <v>53</v>
      </c>
      <c r="AB2" s="158" t="s">
        <v>54</v>
      </c>
      <c r="AC2" s="446" t="s">
        <v>133</v>
      </c>
    </row>
    <row r="3" spans="1:29">
      <c r="A3" s="448" t="s">
        <v>127</v>
      </c>
      <c r="B3" s="449"/>
      <c r="C3" s="349"/>
      <c r="D3" s="343">
        <v>0</v>
      </c>
      <c r="E3" s="344">
        <v>20</v>
      </c>
      <c r="F3" s="344">
        <v>20</v>
      </c>
      <c r="G3" s="344">
        <v>20</v>
      </c>
      <c r="H3" s="344">
        <v>15</v>
      </c>
      <c r="I3" s="344">
        <v>20</v>
      </c>
      <c r="J3" s="344">
        <v>5</v>
      </c>
      <c r="K3" s="344">
        <v>0</v>
      </c>
      <c r="L3" s="344">
        <v>0</v>
      </c>
      <c r="M3" s="344">
        <v>0</v>
      </c>
      <c r="N3" s="344">
        <v>0</v>
      </c>
      <c r="O3" s="345">
        <v>0</v>
      </c>
      <c r="P3" s="445"/>
      <c r="Q3" s="346">
        <v>5</v>
      </c>
      <c r="R3" s="344">
        <v>0</v>
      </c>
      <c r="S3" s="344">
        <v>0</v>
      </c>
      <c r="T3" s="344">
        <v>0</v>
      </c>
      <c r="U3" s="344">
        <v>0</v>
      </c>
      <c r="V3" s="344">
        <v>0</v>
      </c>
      <c r="W3" s="344">
        <v>0</v>
      </c>
      <c r="X3" s="344">
        <v>5</v>
      </c>
      <c r="Y3" s="344">
        <v>20</v>
      </c>
      <c r="Z3" s="344">
        <v>15</v>
      </c>
      <c r="AA3" s="344">
        <v>20</v>
      </c>
      <c r="AB3" s="345">
        <v>20</v>
      </c>
      <c r="AC3" s="447"/>
    </row>
    <row r="4" spans="1:29">
      <c r="A4" s="448" t="s">
        <v>126</v>
      </c>
      <c r="B4" s="449"/>
      <c r="C4" s="349"/>
      <c r="D4" s="154">
        <v>12.8</v>
      </c>
      <c r="E4" s="151">
        <v>22.9</v>
      </c>
      <c r="F4" s="151">
        <v>34.299999999999997</v>
      </c>
      <c r="G4" s="151">
        <v>60</v>
      </c>
      <c r="H4" s="151">
        <v>66</v>
      </c>
      <c r="I4" s="151">
        <v>46.2</v>
      </c>
      <c r="J4" s="151">
        <v>21.4</v>
      </c>
      <c r="K4" s="151">
        <v>9.1999999999999993</v>
      </c>
      <c r="L4" s="151">
        <v>0</v>
      </c>
      <c r="M4" s="151">
        <v>0</v>
      </c>
      <c r="N4" s="151">
        <v>0</v>
      </c>
      <c r="O4" s="159">
        <v>0</v>
      </c>
      <c r="P4" s="445"/>
      <c r="Q4" s="155">
        <v>15.1</v>
      </c>
      <c r="R4" s="152">
        <v>8.1999999999999993</v>
      </c>
      <c r="S4" s="152">
        <v>0</v>
      </c>
      <c r="T4" s="152">
        <v>0</v>
      </c>
      <c r="U4" s="152">
        <v>0</v>
      </c>
      <c r="V4" s="152">
        <v>0</v>
      </c>
      <c r="W4" s="152">
        <v>0</v>
      </c>
      <c r="X4" s="152">
        <v>20.3</v>
      </c>
      <c r="Y4" s="152">
        <v>32.799999999999997</v>
      </c>
      <c r="Z4" s="152">
        <v>45.8</v>
      </c>
      <c r="AA4" s="152">
        <v>46.3</v>
      </c>
      <c r="AB4" s="161">
        <v>25.4</v>
      </c>
      <c r="AC4" s="447"/>
    </row>
    <row r="5" spans="1:29">
      <c r="A5" s="450" t="s">
        <v>134</v>
      </c>
      <c r="B5" s="350" t="str">
        <f>EHP→EHP削減効果計算書!B9</f>
        <v>会議室</v>
      </c>
      <c r="C5" s="361">
        <f>EHP→EHP削減効果計算書!D9</f>
        <v>1</v>
      </c>
      <c r="D5" s="401">
        <f>D$3*$C5*年間負荷計算シート!D$4*0.01</f>
        <v>0</v>
      </c>
      <c r="E5" s="402">
        <f>E$3*$C5*年間負荷計算シート!E$4*0.01</f>
        <v>4.58</v>
      </c>
      <c r="F5" s="402">
        <f>F$3*$C5*年間負荷計算シート!F$4*0.01</f>
        <v>6.86</v>
      </c>
      <c r="G5" s="402">
        <f>G$3*$C5*年間負荷計算シート!G$4*0.01</f>
        <v>12</v>
      </c>
      <c r="H5" s="402">
        <f>H$3*$C5*年間負荷計算シート!H$4*0.01</f>
        <v>9.9</v>
      </c>
      <c r="I5" s="402">
        <f>I$3*$C5*年間負荷計算シート!I$4*0.01</f>
        <v>9.24</v>
      </c>
      <c r="J5" s="402">
        <f>J$3*$C5*年間負荷計算シート!J$4*0.01</f>
        <v>1.07</v>
      </c>
      <c r="K5" s="402">
        <f>K$3*$C5*年間負荷計算シート!K$4*0.01</f>
        <v>0</v>
      </c>
      <c r="L5" s="402">
        <f>L$3*$C5*年間負荷計算シート!L$4*0.01</f>
        <v>0</v>
      </c>
      <c r="M5" s="402">
        <f>M$3*$C5*年間負荷計算シート!M$4*0.01</f>
        <v>0</v>
      </c>
      <c r="N5" s="402">
        <f>N$3*$C5*年間負荷計算シート!N$4*0.01</f>
        <v>0</v>
      </c>
      <c r="O5" s="403">
        <f>O$3*$C5*年間負荷計算シート!O$4*0.01</f>
        <v>0</v>
      </c>
      <c r="P5" s="404">
        <f t="shared" ref="P5" si="0">SUM(D5:O5)</f>
        <v>43.650000000000006</v>
      </c>
      <c r="Q5" s="401">
        <f>Q$3*$C5*年間負荷計算シート!Q$4*0.01</f>
        <v>0.755</v>
      </c>
      <c r="R5" s="402">
        <f>R$3*$C5*年間負荷計算シート!R$4*0.01</f>
        <v>0</v>
      </c>
      <c r="S5" s="402">
        <f>S$3*$C5*年間負荷計算シート!S$4*0.01</f>
        <v>0</v>
      </c>
      <c r="T5" s="402">
        <f>T$3*$C5*年間負荷計算シート!T$4*0.01</f>
        <v>0</v>
      </c>
      <c r="U5" s="402">
        <f>U$3*$C5*年間負荷計算シート!U$4*0.01</f>
        <v>0</v>
      </c>
      <c r="V5" s="402">
        <f>V$3*$C5*年間負荷計算シート!V$4*0.01</f>
        <v>0</v>
      </c>
      <c r="W5" s="402">
        <f>W$3*$C5*年間負荷計算シート!W$4*0.01</f>
        <v>0</v>
      </c>
      <c r="X5" s="402">
        <f>X$3*$C5*年間負荷計算シート!X$4*0.01</f>
        <v>1.0150000000000001</v>
      </c>
      <c r="Y5" s="402">
        <f>Y$3*$C5*年間負荷計算シート!Y$4*0.01</f>
        <v>6.5600000000000005</v>
      </c>
      <c r="Z5" s="402">
        <f>Z$3*$C5*年間負荷計算シート!Z$4*0.01</f>
        <v>6.87</v>
      </c>
      <c r="AA5" s="402">
        <f>AA$3*$C5*年間負荷計算シート!AA$4*0.01</f>
        <v>9.26</v>
      </c>
      <c r="AB5" s="403">
        <f>AB$3*$C5*年間負荷計算シート!AB$4*0.01</f>
        <v>5.08</v>
      </c>
      <c r="AC5" s="404">
        <f>SUM(Q5:AB5)</f>
        <v>29.54</v>
      </c>
    </row>
    <row r="6" spans="1:29" ht="18.75" customHeight="1">
      <c r="A6" s="451"/>
      <c r="B6" s="350">
        <f>EHP→EHP削減効果計算書!B10</f>
        <v>0</v>
      </c>
      <c r="C6" s="361">
        <f>EHP→EHP削減効果計算書!D10</f>
        <v>0</v>
      </c>
      <c r="D6" s="160">
        <f>D$3*$C6*年間負荷計算シート!D$4*0.01</f>
        <v>0</v>
      </c>
      <c r="E6" s="364">
        <f>E$3*$C6*年間負荷計算シート!E$4*0.01</f>
        <v>0</v>
      </c>
      <c r="F6" s="364">
        <f>F$3*$C6*年間負荷計算シート!F$4*0.01</f>
        <v>0</v>
      </c>
      <c r="G6" s="364">
        <f>G$3*$C6*年間負荷計算シート!G$4*0.01</f>
        <v>0</v>
      </c>
      <c r="H6" s="364">
        <f>H$3*$C6*年間負荷計算シート!H$4*0.01</f>
        <v>0</v>
      </c>
      <c r="I6" s="364">
        <f>I$3*$C6*年間負荷計算シート!I$4*0.01</f>
        <v>0</v>
      </c>
      <c r="J6" s="364">
        <f>J$3*$C6*年間負荷計算シート!J$4*0.01</f>
        <v>0</v>
      </c>
      <c r="K6" s="364">
        <f>K$3*$C6*年間負荷計算シート!K$4*0.01</f>
        <v>0</v>
      </c>
      <c r="L6" s="364">
        <f>L$3*$C6*年間負荷計算シート!L$4*0.01</f>
        <v>0</v>
      </c>
      <c r="M6" s="364">
        <f>M$3*$C6*年間負荷計算シート!M$4*0.01</f>
        <v>0</v>
      </c>
      <c r="N6" s="364">
        <f>N$3*$C6*年間負荷計算シート!N$4*0.01</f>
        <v>0</v>
      </c>
      <c r="O6" s="365">
        <f>O$3*$C6*年間負荷計算シート!O$4*0.01</f>
        <v>0</v>
      </c>
      <c r="P6" s="252">
        <f t="shared" ref="P6:P22" si="1">SUM(D6:O6)</f>
        <v>0</v>
      </c>
      <c r="Q6" s="373">
        <f>Q$3*$C6*年間負荷計算シート!Q$4*0.01</f>
        <v>0</v>
      </c>
      <c r="R6" s="374">
        <f>R$3*$C6*年間負荷計算シート!R$4*0.01</f>
        <v>0</v>
      </c>
      <c r="S6" s="374">
        <f>S$3*$C6*年間負荷計算シート!S$4*0.01</f>
        <v>0</v>
      </c>
      <c r="T6" s="374">
        <f>T$3*$C6*年間負荷計算シート!T$4*0.01</f>
        <v>0</v>
      </c>
      <c r="U6" s="374">
        <f>U$3*$C6*年間負荷計算シート!U$4*0.01</f>
        <v>0</v>
      </c>
      <c r="V6" s="374">
        <f>V$3*$C6*年間負荷計算シート!V$4*0.01</f>
        <v>0</v>
      </c>
      <c r="W6" s="374">
        <f>W$3*$C6*年間負荷計算シート!W$4*0.01</f>
        <v>0</v>
      </c>
      <c r="X6" s="374">
        <f>X$3*$C6*年間負荷計算シート!X$4*0.01</f>
        <v>0</v>
      </c>
      <c r="Y6" s="374">
        <f>Y$3*$C6*年間負荷計算シート!Y$4*0.01</f>
        <v>0</v>
      </c>
      <c r="Z6" s="374">
        <f>Z$3*$C6*年間負荷計算シート!Z$4*0.01</f>
        <v>0</v>
      </c>
      <c r="AA6" s="374">
        <f>AA$3*$C6*年間負荷計算シート!AA$4*0.01</f>
        <v>0</v>
      </c>
      <c r="AB6" s="375">
        <f>AB$3*$C6*年間負荷計算シート!AB$4*0.01</f>
        <v>0</v>
      </c>
      <c r="AC6" s="162">
        <f>SUM(Q6:AB6)</f>
        <v>0</v>
      </c>
    </row>
    <row r="7" spans="1:29">
      <c r="A7" s="451"/>
      <c r="B7" s="357">
        <f>EHP→EHP削減効果計算書!B11</f>
        <v>0</v>
      </c>
      <c r="C7" s="361">
        <f>EHP→EHP削減効果計算書!D11</f>
        <v>0</v>
      </c>
      <c r="D7" s="160">
        <f>D$3*$C7*年間負荷計算シート!D$4*0.01</f>
        <v>0</v>
      </c>
      <c r="E7" s="364">
        <f>E$3*$C7*年間負荷計算シート!E$4*0.01</f>
        <v>0</v>
      </c>
      <c r="F7" s="364">
        <f>F$3*$C7*年間負荷計算シート!F$4*0.01</f>
        <v>0</v>
      </c>
      <c r="G7" s="364">
        <f>G$3*$C7*年間負荷計算シート!G$4*0.01</f>
        <v>0</v>
      </c>
      <c r="H7" s="364">
        <f>H$3*$C7*年間負荷計算シート!H$4*0.01</f>
        <v>0</v>
      </c>
      <c r="I7" s="364">
        <f>I$3*$C7*年間負荷計算シート!I$4*0.01</f>
        <v>0</v>
      </c>
      <c r="J7" s="364">
        <f>J$3*$C7*年間負荷計算シート!J$4*0.01</f>
        <v>0</v>
      </c>
      <c r="K7" s="364">
        <f>K$3*$C7*年間負荷計算シート!K$4*0.01</f>
        <v>0</v>
      </c>
      <c r="L7" s="364">
        <f>L$3*$C7*年間負荷計算シート!L$4*0.01</f>
        <v>0</v>
      </c>
      <c r="M7" s="364">
        <f>M$3*$C7*年間負荷計算シート!M$4*0.01</f>
        <v>0</v>
      </c>
      <c r="N7" s="364">
        <f>N$3*$C7*年間負荷計算シート!N$4*0.01</f>
        <v>0</v>
      </c>
      <c r="O7" s="365">
        <f>O$3*$C7*年間負荷計算シート!O$4*0.01</f>
        <v>0</v>
      </c>
      <c r="P7" s="156">
        <f t="shared" si="1"/>
        <v>0</v>
      </c>
      <c r="Q7" s="373">
        <f>Q$3*$C7*年間負荷計算シート!Q$4*0.01</f>
        <v>0</v>
      </c>
      <c r="R7" s="374">
        <f>R$3*$C7*年間負荷計算シート!R$4*0.01</f>
        <v>0</v>
      </c>
      <c r="S7" s="374">
        <f>S$3*$C7*年間負荷計算シート!S$4*0.01</f>
        <v>0</v>
      </c>
      <c r="T7" s="374">
        <f>T$3*$C7*年間負荷計算シート!T$4*0.01</f>
        <v>0</v>
      </c>
      <c r="U7" s="374">
        <f>U$3*$C7*年間負荷計算シート!U$4*0.01</f>
        <v>0</v>
      </c>
      <c r="V7" s="374">
        <f>V$3*$C7*年間負荷計算シート!V$4*0.01</f>
        <v>0</v>
      </c>
      <c r="W7" s="374">
        <f>W$3*$C7*年間負荷計算シート!W$4*0.01</f>
        <v>0</v>
      </c>
      <c r="X7" s="374">
        <f>X$3*$C7*年間負荷計算シート!X$4*0.01</f>
        <v>0</v>
      </c>
      <c r="Y7" s="374">
        <f>Y$3*$C7*年間負荷計算シート!Y$4*0.01</f>
        <v>0</v>
      </c>
      <c r="Z7" s="374">
        <f>Z$3*$C7*年間負荷計算シート!Z$4*0.01</f>
        <v>0</v>
      </c>
      <c r="AA7" s="374">
        <f>AA$3*$C7*年間負荷計算シート!AA$4*0.01</f>
        <v>0</v>
      </c>
      <c r="AB7" s="375">
        <f>AB$3*$C7*年間負荷計算シート!AB$4*0.01</f>
        <v>0</v>
      </c>
      <c r="AC7" s="163">
        <f>SUM(Q7:AB7)</f>
        <v>0</v>
      </c>
    </row>
    <row r="8" spans="1:29">
      <c r="A8" s="451"/>
      <c r="B8" s="357">
        <f>EHP→EHP削減効果計算書!B12</f>
        <v>0</v>
      </c>
      <c r="C8" s="361">
        <f>EHP→EHP削減効果計算書!D12</f>
        <v>0</v>
      </c>
      <c r="D8" s="160">
        <f>D$3*$C8*年間負荷計算シート!D$4*0.01</f>
        <v>0</v>
      </c>
      <c r="E8" s="364">
        <f>E$3*$C8*年間負荷計算シート!E$4*0.01</f>
        <v>0</v>
      </c>
      <c r="F8" s="364">
        <f>F$3*$C8*年間負荷計算シート!F$4*0.01</f>
        <v>0</v>
      </c>
      <c r="G8" s="364">
        <f>G$3*$C8*年間負荷計算シート!G$4*0.01</f>
        <v>0</v>
      </c>
      <c r="H8" s="364">
        <f>H$3*$C8*年間負荷計算シート!H$4*0.01</f>
        <v>0</v>
      </c>
      <c r="I8" s="364">
        <f>I$3*$C8*年間負荷計算シート!I$4*0.01</f>
        <v>0</v>
      </c>
      <c r="J8" s="364">
        <f>J$3*$C8*年間負荷計算シート!J$4*0.01</f>
        <v>0</v>
      </c>
      <c r="K8" s="364">
        <f>K$3*$C8*年間負荷計算シート!K$4*0.01</f>
        <v>0</v>
      </c>
      <c r="L8" s="364">
        <f>L$3*$C8*年間負荷計算シート!L$4*0.01</f>
        <v>0</v>
      </c>
      <c r="M8" s="364">
        <f>M$3*$C8*年間負荷計算シート!M$4*0.01</f>
        <v>0</v>
      </c>
      <c r="N8" s="364">
        <f>N$3*$C8*年間負荷計算シート!N$4*0.01</f>
        <v>0</v>
      </c>
      <c r="O8" s="365">
        <f>O$3*$C8*年間負荷計算シート!O$4*0.01</f>
        <v>0</v>
      </c>
      <c r="P8" s="156">
        <f t="shared" si="1"/>
        <v>0</v>
      </c>
      <c r="Q8" s="373">
        <f>Q$3*$C8*年間負荷計算シート!Q$4*0.01</f>
        <v>0</v>
      </c>
      <c r="R8" s="374">
        <f>R$3*$C8*年間負荷計算シート!R$4*0.01</f>
        <v>0</v>
      </c>
      <c r="S8" s="374">
        <f>S$3*$C8*年間負荷計算シート!S$4*0.01</f>
        <v>0</v>
      </c>
      <c r="T8" s="374">
        <f>T$3*$C8*年間負荷計算シート!T$4*0.01</f>
        <v>0</v>
      </c>
      <c r="U8" s="374">
        <f>U$3*$C8*年間負荷計算シート!U$4*0.01</f>
        <v>0</v>
      </c>
      <c r="V8" s="374">
        <f>V$3*$C8*年間負荷計算シート!V$4*0.01</f>
        <v>0</v>
      </c>
      <c r="W8" s="374">
        <f>W$3*$C8*年間負荷計算シート!W$4*0.01</f>
        <v>0</v>
      </c>
      <c r="X8" s="374">
        <f>X$3*$C8*年間負荷計算シート!X$4*0.01</f>
        <v>0</v>
      </c>
      <c r="Y8" s="374">
        <f>Y$3*$C8*年間負荷計算シート!Y$4*0.01</f>
        <v>0</v>
      </c>
      <c r="Z8" s="374">
        <f>Z$3*$C8*年間負荷計算シート!Z$4*0.01</f>
        <v>0</v>
      </c>
      <c r="AA8" s="374">
        <f>AA$3*$C8*年間負荷計算シート!AA$4*0.01</f>
        <v>0</v>
      </c>
      <c r="AB8" s="375">
        <f>AB$3*$C8*年間負荷計算シート!AB$4*0.01</f>
        <v>0</v>
      </c>
      <c r="AC8" s="163">
        <f t="shared" ref="AC8:AC22" si="2">SUM(Q8:AB8)</f>
        <v>0</v>
      </c>
    </row>
    <row r="9" spans="1:29">
      <c r="A9" s="451"/>
      <c r="B9" s="357">
        <f>EHP→EHP削減効果計算書!B13</f>
        <v>0</v>
      </c>
      <c r="C9" s="361">
        <f>EHP→EHP削減効果計算書!D13</f>
        <v>0</v>
      </c>
      <c r="D9" s="160">
        <f>D$3*$C9*年間負荷計算シート!D$4*0.01</f>
        <v>0</v>
      </c>
      <c r="E9" s="364">
        <f>E$3*$C9*年間負荷計算シート!E$4*0.01</f>
        <v>0</v>
      </c>
      <c r="F9" s="364">
        <f>F$3*$C9*年間負荷計算シート!F$4*0.01</f>
        <v>0</v>
      </c>
      <c r="G9" s="364">
        <f>G$3*$C9*年間負荷計算シート!G$4*0.01</f>
        <v>0</v>
      </c>
      <c r="H9" s="364">
        <f>H$3*$C9*年間負荷計算シート!H$4*0.01</f>
        <v>0</v>
      </c>
      <c r="I9" s="364">
        <f>I$3*$C9*年間負荷計算シート!I$4*0.01</f>
        <v>0</v>
      </c>
      <c r="J9" s="364">
        <f>J$3*$C9*年間負荷計算シート!J$4*0.01</f>
        <v>0</v>
      </c>
      <c r="K9" s="364">
        <f>K$3*$C9*年間負荷計算シート!K$4*0.01</f>
        <v>0</v>
      </c>
      <c r="L9" s="364">
        <f>L$3*$C9*年間負荷計算シート!L$4*0.01</f>
        <v>0</v>
      </c>
      <c r="M9" s="364">
        <f>M$3*$C9*年間負荷計算シート!M$4*0.01</f>
        <v>0</v>
      </c>
      <c r="N9" s="364">
        <f>N$3*$C9*年間負荷計算シート!N$4*0.01</f>
        <v>0</v>
      </c>
      <c r="O9" s="365">
        <f>O$3*$C9*年間負荷計算シート!O$4*0.01</f>
        <v>0</v>
      </c>
      <c r="P9" s="156">
        <f t="shared" si="1"/>
        <v>0</v>
      </c>
      <c r="Q9" s="373">
        <f>Q$3*$C9*年間負荷計算シート!Q$4*0.01</f>
        <v>0</v>
      </c>
      <c r="R9" s="374">
        <f>R$3*$C9*年間負荷計算シート!R$4*0.01</f>
        <v>0</v>
      </c>
      <c r="S9" s="374">
        <f>S$3*$C9*年間負荷計算シート!S$4*0.01</f>
        <v>0</v>
      </c>
      <c r="T9" s="374">
        <f>T$3*$C9*年間負荷計算シート!T$4*0.01</f>
        <v>0</v>
      </c>
      <c r="U9" s="374">
        <f>U$3*$C9*年間負荷計算シート!U$4*0.01</f>
        <v>0</v>
      </c>
      <c r="V9" s="374">
        <f>V$3*$C9*年間負荷計算シート!V$4*0.01</f>
        <v>0</v>
      </c>
      <c r="W9" s="374">
        <f>W$3*$C9*年間負荷計算シート!W$4*0.01</f>
        <v>0</v>
      </c>
      <c r="X9" s="374">
        <f>X$3*$C9*年間負荷計算シート!X$4*0.01</f>
        <v>0</v>
      </c>
      <c r="Y9" s="374">
        <f>Y$3*$C9*年間負荷計算シート!Y$4*0.01</f>
        <v>0</v>
      </c>
      <c r="Z9" s="374">
        <f>Z$3*$C9*年間負荷計算シート!Z$4*0.01</f>
        <v>0</v>
      </c>
      <c r="AA9" s="374">
        <f>AA$3*$C9*年間負荷計算シート!AA$4*0.01</f>
        <v>0</v>
      </c>
      <c r="AB9" s="375">
        <f>AB$3*$C9*年間負荷計算シート!AB$4*0.01</f>
        <v>0</v>
      </c>
      <c r="AC9" s="163">
        <f t="shared" si="2"/>
        <v>0</v>
      </c>
    </row>
    <row r="10" spans="1:29">
      <c r="A10" s="451"/>
      <c r="B10" s="357">
        <f>EHP→EHP削減効果計算書!B14</f>
        <v>0</v>
      </c>
      <c r="C10" s="361">
        <f>EHP→EHP削減効果計算書!D14</f>
        <v>0</v>
      </c>
      <c r="D10" s="160">
        <f>D$3*$C10*年間負荷計算シート!D$4*0.01</f>
        <v>0</v>
      </c>
      <c r="E10" s="364">
        <f>E$3*$C10*年間負荷計算シート!E$4*0.01</f>
        <v>0</v>
      </c>
      <c r="F10" s="364">
        <f>F$3*$C10*年間負荷計算シート!F$4*0.01</f>
        <v>0</v>
      </c>
      <c r="G10" s="364">
        <f>G$3*$C10*年間負荷計算シート!G$4*0.01</f>
        <v>0</v>
      </c>
      <c r="H10" s="364">
        <f>H$3*$C10*年間負荷計算シート!H$4*0.01</f>
        <v>0</v>
      </c>
      <c r="I10" s="364">
        <f>I$3*$C10*年間負荷計算シート!I$4*0.01</f>
        <v>0</v>
      </c>
      <c r="J10" s="364">
        <f>J$3*$C10*年間負荷計算シート!J$4*0.01</f>
        <v>0</v>
      </c>
      <c r="K10" s="364">
        <f>K$3*$C10*年間負荷計算シート!K$4*0.01</f>
        <v>0</v>
      </c>
      <c r="L10" s="364">
        <f>L$3*$C10*年間負荷計算シート!L$4*0.01</f>
        <v>0</v>
      </c>
      <c r="M10" s="364">
        <f>M$3*$C10*年間負荷計算シート!M$4*0.01</f>
        <v>0</v>
      </c>
      <c r="N10" s="364">
        <f>N$3*$C10*年間負荷計算シート!N$4*0.01</f>
        <v>0</v>
      </c>
      <c r="O10" s="365">
        <f>O$3*$C10*年間負荷計算シート!O$4*0.01</f>
        <v>0</v>
      </c>
      <c r="P10" s="156">
        <f t="shared" si="1"/>
        <v>0</v>
      </c>
      <c r="Q10" s="373">
        <f>Q$3*$C10*年間負荷計算シート!Q$4*0.01</f>
        <v>0</v>
      </c>
      <c r="R10" s="374">
        <f>R$3*$C10*年間負荷計算シート!R$4*0.01</f>
        <v>0</v>
      </c>
      <c r="S10" s="374">
        <f>S$3*$C10*年間負荷計算シート!S$4*0.01</f>
        <v>0</v>
      </c>
      <c r="T10" s="374">
        <f>T$3*$C10*年間負荷計算シート!T$4*0.01</f>
        <v>0</v>
      </c>
      <c r="U10" s="374">
        <f>U$3*$C10*年間負荷計算シート!U$4*0.01</f>
        <v>0</v>
      </c>
      <c r="V10" s="374">
        <f>V$3*$C10*年間負荷計算シート!V$4*0.01</f>
        <v>0</v>
      </c>
      <c r="W10" s="374">
        <f>W$3*$C10*年間負荷計算シート!W$4*0.01</f>
        <v>0</v>
      </c>
      <c r="X10" s="374">
        <f>X$3*$C10*年間負荷計算シート!X$4*0.01</f>
        <v>0</v>
      </c>
      <c r="Y10" s="374">
        <f>Y$3*$C10*年間負荷計算シート!Y$4*0.01</f>
        <v>0</v>
      </c>
      <c r="Z10" s="374">
        <f>Z$3*$C10*年間負荷計算シート!Z$4*0.01</f>
        <v>0</v>
      </c>
      <c r="AA10" s="374">
        <f>AA$3*$C10*年間負荷計算シート!AA$4*0.01</f>
        <v>0</v>
      </c>
      <c r="AB10" s="375">
        <f>AB$3*$C10*年間負荷計算シート!AB$4*0.01</f>
        <v>0</v>
      </c>
      <c r="AC10" s="163">
        <f t="shared" si="2"/>
        <v>0</v>
      </c>
    </row>
    <row r="11" spans="1:29">
      <c r="A11" s="451"/>
      <c r="B11" s="357">
        <f>EHP→EHP削減効果計算書!B15</f>
        <v>0</v>
      </c>
      <c r="C11" s="361">
        <f>EHP→EHP削減効果計算書!D15</f>
        <v>0</v>
      </c>
      <c r="D11" s="160">
        <f>D$3*$C11*年間負荷計算シート!D$4*0.01</f>
        <v>0</v>
      </c>
      <c r="E11" s="364">
        <f>E$3*$C11*年間負荷計算シート!E$4*0.01</f>
        <v>0</v>
      </c>
      <c r="F11" s="364">
        <f>F$3*$C11*年間負荷計算シート!F$4*0.01</f>
        <v>0</v>
      </c>
      <c r="G11" s="364">
        <f>G$3*$C11*年間負荷計算シート!G$4*0.01</f>
        <v>0</v>
      </c>
      <c r="H11" s="364">
        <f>H$3*$C11*年間負荷計算シート!H$4*0.01</f>
        <v>0</v>
      </c>
      <c r="I11" s="364">
        <f>I$3*$C11*年間負荷計算シート!I$4*0.01</f>
        <v>0</v>
      </c>
      <c r="J11" s="364">
        <f>J$3*$C11*年間負荷計算シート!J$4*0.01</f>
        <v>0</v>
      </c>
      <c r="K11" s="364">
        <f>K$3*$C11*年間負荷計算シート!K$4*0.01</f>
        <v>0</v>
      </c>
      <c r="L11" s="364">
        <f>L$3*$C11*年間負荷計算シート!L$4*0.01</f>
        <v>0</v>
      </c>
      <c r="M11" s="364">
        <f>M$3*$C11*年間負荷計算シート!M$4*0.01</f>
        <v>0</v>
      </c>
      <c r="N11" s="364">
        <f>N$3*$C11*年間負荷計算シート!N$4*0.01</f>
        <v>0</v>
      </c>
      <c r="O11" s="365">
        <f>O$3*$C11*年間負荷計算シート!O$4*0.01</f>
        <v>0</v>
      </c>
      <c r="P11" s="156">
        <f t="shared" si="1"/>
        <v>0</v>
      </c>
      <c r="Q11" s="373">
        <f>Q$3*$C11*年間負荷計算シート!Q$4*0.01</f>
        <v>0</v>
      </c>
      <c r="R11" s="374">
        <f>R$3*$C11*年間負荷計算シート!R$4*0.01</f>
        <v>0</v>
      </c>
      <c r="S11" s="374">
        <f>S$3*$C11*年間負荷計算シート!S$4*0.01</f>
        <v>0</v>
      </c>
      <c r="T11" s="374">
        <f>T$3*$C11*年間負荷計算シート!T$4*0.01</f>
        <v>0</v>
      </c>
      <c r="U11" s="374">
        <f>U$3*$C11*年間負荷計算シート!U$4*0.01</f>
        <v>0</v>
      </c>
      <c r="V11" s="374">
        <f>V$3*$C11*年間負荷計算シート!V$4*0.01</f>
        <v>0</v>
      </c>
      <c r="W11" s="374">
        <f>W$3*$C11*年間負荷計算シート!W$4*0.01</f>
        <v>0</v>
      </c>
      <c r="X11" s="374">
        <f>X$3*$C11*年間負荷計算シート!X$4*0.01</f>
        <v>0</v>
      </c>
      <c r="Y11" s="374">
        <f>Y$3*$C11*年間負荷計算シート!Y$4*0.01</f>
        <v>0</v>
      </c>
      <c r="Z11" s="374">
        <f>Z$3*$C11*年間負荷計算シート!Z$4*0.01</f>
        <v>0</v>
      </c>
      <c r="AA11" s="374">
        <f>AA$3*$C11*年間負荷計算シート!AA$4*0.01</f>
        <v>0</v>
      </c>
      <c r="AB11" s="375">
        <f>AB$3*$C11*年間負荷計算シート!AB$4*0.01</f>
        <v>0</v>
      </c>
      <c r="AC11" s="163">
        <f t="shared" si="2"/>
        <v>0</v>
      </c>
    </row>
    <row r="12" spans="1:29">
      <c r="A12" s="451"/>
      <c r="B12" s="357">
        <f>EHP→EHP削減効果計算書!B16</f>
        <v>0</v>
      </c>
      <c r="C12" s="361">
        <f>EHP→EHP削減効果計算書!D16</f>
        <v>0</v>
      </c>
      <c r="D12" s="160">
        <f>D$3*$C12*年間負荷計算シート!D$4*0.01</f>
        <v>0</v>
      </c>
      <c r="E12" s="364">
        <f>E$3*$C12*年間負荷計算シート!E$4*0.01</f>
        <v>0</v>
      </c>
      <c r="F12" s="364">
        <f>F$3*$C12*年間負荷計算シート!F$4*0.01</f>
        <v>0</v>
      </c>
      <c r="G12" s="364">
        <f>G$3*$C12*年間負荷計算シート!G$4*0.01</f>
        <v>0</v>
      </c>
      <c r="H12" s="364">
        <f>H$3*$C12*年間負荷計算シート!H$4*0.01</f>
        <v>0</v>
      </c>
      <c r="I12" s="364">
        <f>I$3*$C12*年間負荷計算シート!I$4*0.01</f>
        <v>0</v>
      </c>
      <c r="J12" s="364">
        <f>J$3*$C12*年間負荷計算シート!J$4*0.01</f>
        <v>0</v>
      </c>
      <c r="K12" s="364">
        <f>K$3*$C12*年間負荷計算シート!K$4*0.01</f>
        <v>0</v>
      </c>
      <c r="L12" s="364">
        <f>L$3*$C12*年間負荷計算シート!L$4*0.01</f>
        <v>0</v>
      </c>
      <c r="M12" s="364">
        <f>M$3*$C12*年間負荷計算シート!M$4*0.01</f>
        <v>0</v>
      </c>
      <c r="N12" s="364">
        <f>N$3*$C12*年間負荷計算シート!N$4*0.01</f>
        <v>0</v>
      </c>
      <c r="O12" s="365">
        <f>O$3*$C12*年間負荷計算シート!O$4*0.01</f>
        <v>0</v>
      </c>
      <c r="P12" s="156">
        <f t="shared" si="1"/>
        <v>0</v>
      </c>
      <c r="Q12" s="373">
        <f>Q$3*$C12*年間負荷計算シート!Q$4*0.01</f>
        <v>0</v>
      </c>
      <c r="R12" s="374">
        <f>R$3*$C12*年間負荷計算シート!R$4*0.01</f>
        <v>0</v>
      </c>
      <c r="S12" s="374">
        <f>S$3*$C12*年間負荷計算シート!S$4*0.01</f>
        <v>0</v>
      </c>
      <c r="T12" s="374">
        <f>T$3*$C12*年間負荷計算シート!T$4*0.01</f>
        <v>0</v>
      </c>
      <c r="U12" s="374">
        <f>U$3*$C12*年間負荷計算シート!U$4*0.01</f>
        <v>0</v>
      </c>
      <c r="V12" s="374">
        <f>V$3*$C12*年間負荷計算シート!V$4*0.01</f>
        <v>0</v>
      </c>
      <c r="W12" s="374">
        <f>W$3*$C12*年間負荷計算シート!W$4*0.01</f>
        <v>0</v>
      </c>
      <c r="X12" s="374">
        <f>X$3*$C12*年間負荷計算シート!X$4*0.01</f>
        <v>0</v>
      </c>
      <c r="Y12" s="374">
        <f>Y$3*$C12*年間負荷計算シート!Y$4*0.01</f>
        <v>0</v>
      </c>
      <c r="Z12" s="374">
        <f>Z$3*$C12*年間負荷計算シート!Z$4*0.01</f>
        <v>0</v>
      </c>
      <c r="AA12" s="374">
        <f>AA$3*$C12*年間負荷計算シート!AA$4*0.01</f>
        <v>0</v>
      </c>
      <c r="AB12" s="375">
        <f>AB$3*$C12*年間負荷計算シート!AB$4*0.01</f>
        <v>0</v>
      </c>
      <c r="AC12" s="163">
        <f t="shared" si="2"/>
        <v>0</v>
      </c>
    </row>
    <row r="13" spans="1:29">
      <c r="A13" s="451"/>
      <c r="B13" s="357">
        <f>EHP→EHP削減効果計算書!B17</f>
        <v>0</v>
      </c>
      <c r="C13" s="361">
        <f>EHP→EHP削減効果計算書!D17</f>
        <v>0</v>
      </c>
      <c r="D13" s="160">
        <f>D$3*$C13*年間負荷計算シート!D$4*0.01</f>
        <v>0</v>
      </c>
      <c r="E13" s="364">
        <f>E$3*$C13*年間負荷計算シート!E$4*0.01</f>
        <v>0</v>
      </c>
      <c r="F13" s="364">
        <f>F$3*$C13*年間負荷計算シート!F$4*0.01</f>
        <v>0</v>
      </c>
      <c r="G13" s="364">
        <f>G$3*$C13*年間負荷計算シート!G$4*0.01</f>
        <v>0</v>
      </c>
      <c r="H13" s="364">
        <f>H$3*$C13*年間負荷計算シート!H$4*0.01</f>
        <v>0</v>
      </c>
      <c r="I13" s="364">
        <f>I$3*$C13*年間負荷計算シート!I$4*0.01</f>
        <v>0</v>
      </c>
      <c r="J13" s="364">
        <f>J$3*$C13*年間負荷計算シート!J$4*0.01</f>
        <v>0</v>
      </c>
      <c r="K13" s="364">
        <f>K$3*$C13*年間負荷計算シート!K$4*0.01</f>
        <v>0</v>
      </c>
      <c r="L13" s="364">
        <f>L$3*$C13*年間負荷計算シート!L$4*0.01</f>
        <v>0</v>
      </c>
      <c r="M13" s="364">
        <f>M$3*$C13*年間負荷計算シート!M$4*0.01</f>
        <v>0</v>
      </c>
      <c r="N13" s="364">
        <f>N$3*$C13*年間負荷計算シート!N$4*0.01</f>
        <v>0</v>
      </c>
      <c r="O13" s="365">
        <f>O$3*$C13*年間負荷計算シート!O$4*0.01</f>
        <v>0</v>
      </c>
      <c r="P13" s="156">
        <f t="shared" si="1"/>
        <v>0</v>
      </c>
      <c r="Q13" s="373">
        <f>Q$3*$C13*年間負荷計算シート!Q$4*0.01</f>
        <v>0</v>
      </c>
      <c r="R13" s="374">
        <f>R$3*$C13*年間負荷計算シート!R$4*0.01</f>
        <v>0</v>
      </c>
      <c r="S13" s="374">
        <f>S$3*$C13*年間負荷計算シート!S$4*0.01</f>
        <v>0</v>
      </c>
      <c r="T13" s="374">
        <f>T$3*$C13*年間負荷計算シート!T$4*0.01</f>
        <v>0</v>
      </c>
      <c r="U13" s="374">
        <f>U$3*$C13*年間負荷計算シート!U$4*0.01</f>
        <v>0</v>
      </c>
      <c r="V13" s="374">
        <f>V$3*$C13*年間負荷計算シート!V$4*0.01</f>
        <v>0</v>
      </c>
      <c r="W13" s="374">
        <f>W$3*$C13*年間負荷計算シート!W$4*0.01</f>
        <v>0</v>
      </c>
      <c r="X13" s="374">
        <f>X$3*$C13*年間負荷計算シート!X$4*0.01</f>
        <v>0</v>
      </c>
      <c r="Y13" s="374">
        <f>Y$3*$C13*年間負荷計算シート!Y$4*0.01</f>
        <v>0</v>
      </c>
      <c r="Z13" s="374">
        <f>Z$3*$C13*年間負荷計算シート!Z$4*0.01</f>
        <v>0</v>
      </c>
      <c r="AA13" s="374">
        <f>AA$3*$C13*年間負荷計算シート!AA$4*0.01</f>
        <v>0</v>
      </c>
      <c r="AB13" s="375">
        <f>AB$3*$C13*年間負荷計算シート!AB$4*0.01</f>
        <v>0</v>
      </c>
      <c r="AC13" s="163">
        <f t="shared" si="2"/>
        <v>0</v>
      </c>
    </row>
    <row r="14" spans="1:29">
      <c r="A14" s="451"/>
      <c r="B14" s="357">
        <f>EHP→EHP削減効果計算書!B18</f>
        <v>0</v>
      </c>
      <c r="C14" s="361">
        <f>EHP→EHP削減効果計算書!D18</f>
        <v>0</v>
      </c>
      <c r="D14" s="160">
        <f>D$3*$C14*年間負荷計算シート!D$4*0.01</f>
        <v>0</v>
      </c>
      <c r="E14" s="364">
        <f>E$3*$C14*年間負荷計算シート!E$4*0.01</f>
        <v>0</v>
      </c>
      <c r="F14" s="364">
        <f>F$3*$C14*年間負荷計算シート!F$4*0.01</f>
        <v>0</v>
      </c>
      <c r="G14" s="364">
        <f>G$3*$C14*年間負荷計算シート!G$4*0.01</f>
        <v>0</v>
      </c>
      <c r="H14" s="364">
        <f>H$3*$C14*年間負荷計算シート!H$4*0.01</f>
        <v>0</v>
      </c>
      <c r="I14" s="364">
        <f>I$3*$C14*年間負荷計算シート!I$4*0.01</f>
        <v>0</v>
      </c>
      <c r="J14" s="364">
        <f>J$3*$C14*年間負荷計算シート!J$4*0.01</f>
        <v>0</v>
      </c>
      <c r="K14" s="364">
        <f>K$3*$C14*年間負荷計算シート!K$4*0.01</f>
        <v>0</v>
      </c>
      <c r="L14" s="364">
        <f>L$3*$C14*年間負荷計算シート!L$4*0.01</f>
        <v>0</v>
      </c>
      <c r="M14" s="364">
        <f>M$3*$C14*年間負荷計算シート!M$4*0.01</f>
        <v>0</v>
      </c>
      <c r="N14" s="364">
        <f>N$3*$C14*年間負荷計算シート!N$4*0.01</f>
        <v>0</v>
      </c>
      <c r="O14" s="365">
        <f>O$3*$C14*年間負荷計算シート!O$4*0.01</f>
        <v>0</v>
      </c>
      <c r="P14" s="156">
        <f t="shared" si="1"/>
        <v>0</v>
      </c>
      <c r="Q14" s="373">
        <f>Q$3*$C14*年間負荷計算シート!Q$4*0.01</f>
        <v>0</v>
      </c>
      <c r="R14" s="374">
        <f>R$3*$C14*年間負荷計算シート!R$4*0.01</f>
        <v>0</v>
      </c>
      <c r="S14" s="374">
        <f>S$3*$C14*年間負荷計算シート!S$4*0.01</f>
        <v>0</v>
      </c>
      <c r="T14" s="374">
        <f>T$3*$C14*年間負荷計算シート!T$4*0.01</f>
        <v>0</v>
      </c>
      <c r="U14" s="374">
        <f>U$3*$C14*年間負荷計算シート!U$4*0.01</f>
        <v>0</v>
      </c>
      <c r="V14" s="374">
        <f>V$3*$C14*年間負荷計算シート!V$4*0.01</f>
        <v>0</v>
      </c>
      <c r="W14" s="374">
        <f>W$3*$C14*年間負荷計算シート!W$4*0.01</f>
        <v>0</v>
      </c>
      <c r="X14" s="374">
        <f>X$3*$C14*年間負荷計算シート!X$4*0.01</f>
        <v>0</v>
      </c>
      <c r="Y14" s="374">
        <f>Y$3*$C14*年間負荷計算シート!Y$4*0.01</f>
        <v>0</v>
      </c>
      <c r="Z14" s="374">
        <f>Z$3*$C14*年間負荷計算シート!Z$4*0.01</f>
        <v>0</v>
      </c>
      <c r="AA14" s="374">
        <f>AA$3*$C14*年間負荷計算シート!AA$4*0.01</f>
        <v>0</v>
      </c>
      <c r="AB14" s="375">
        <f>AB$3*$C14*年間負荷計算シート!AB$4*0.01</f>
        <v>0</v>
      </c>
      <c r="AC14" s="163">
        <f t="shared" si="2"/>
        <v>0</v>
      </c>
    </row>
    <row r="15" spans="1:29">
      <c r="A15" s="451"/>
      <c r="B15" s="357">
        <f>EHP→EHP削減効果計算書!B19</f>
        <v>0</v>
      </c>
      <c r="C15" s="361">
        <f>EHP→EHP削減効果計算書!D19</f>
        <v>0</v>
      </c>
      <c r="D15" s="160">
        <f>D$3*$C15*年間負荷計算シート!D$4*0.01</f>
        <v>0</v>
      </c>
      <c r="E15" s="364">
        <f>E$3*$C15*年間負荷計算シート!E$4*0.01</f>
        <v>0</v>
      </c>
      <c r="F15" s="364">
        <f>F$3*$C15*年間負荷計算シート!F$4*0.01</f>
        <v>0</v>
      </c>
      <c r="G15" s="364">
        <f>G$3*$C15*年間負荷計算シート!G$4*0.01</f>
        <v>0</v>
      </c>
      <c r="H15" s="364">
        <f>H$3*$C15*年間負荷計算シート!H$4*0.01</f>
        <v>0</v>
      </c>
      <c r="I15" s="364">
        <f>I$3*$C15*年間負荷計算シート!I$4*0.01</f>
        <v>0</v>
      </c>
      <c r="J15" s="364">
        <f>J$3*$C15*年間負荷計算シート!J$4*0.01</f>
        <v>0</v>
      </c>
      <c r="K15" s="364">
        <f>K$3*$C15*年間負荷計算シート!K$4*0.01</f>
        <v>0</v>
      </c>
      <c r="L15" s="364">
        <f>L$3*$C15*年間負荷計算シート!L$4*0.01</f>
        <v>0</v>
      </c>
      <c r="M15" s="364">
        <f>M$3*$C15*年間負荷計算シート!M$4*0.01</f>
        <v>0</v>
      </c>
      <c r="N15" s="364">
        <f>N$3*$C15*年間負荷計算シート!N$4*0.01</f>
        <v>0</v>
      </c>
      <c r="O15" s="365">
        <f>O$3*$C15*年間負荷計算シート!O$4*0.01</f>
        <v>0</v>
      </c>
      <c r="P15" s="156">
        <f t="shared" si="1"/>
        <v>0</v>
      </c>
      <c r="Q15" s="373">
        <f>Q$3*$C15*年間負荷計算シート!Q$4*0.01</f>
        <v>0</v>
      </c>
      <c r="R15" s="374">
        <f>R$3*$C15*年間負荷計算シート!R$4*0.01</f>
        <v>0</v>
      </c>
      <c r="S15" s="374">
        <f>S$3*$C15*年間負荷計算シート!S$4*0.01</f>
        <v>0</v>
      </c>
      <c r="T15" s="374">
        <f>T$3*$C15*年間負荷計算シート!T$4*0.01</f>
        <v>0</v>
      </c>
      <c r="U15" s="374">
        <f>U$3*$C15*年間負荷計算シート!U$4*0.01</f>
        <v>0</v>
      </c>
      <c r="V15" s="374">
        <f>V$3*$C15*年間負荷計算シート!V$4*0.01</f>
        <v>0</v>
      </c>
      <c r="W15" s="374">
        <f>W$3*$C15*年間負荷計算シート!W$4*0.01</f>
        <v>0</v>
      </c>
      <c r="X15" s="374">
        <f>X$3*$C15*年間負荷計算シート!X$4*0.01</f>
        <v>0</v>
      </c>
      <c r="Y15" s="374">
        <f>Y$3*$C15*年間負荷計算シート!Y$4*0.01</f>
        <v>0</v>
      </c>
      <c r="Z15" s="374">
        <f>Z$3*$C15*年間負荷計算シート!Z$4*0.01</f>
        <v>0</v>
      </c>
      <c r="AA15" s="374">
        <f>AA$3*$C15*年間負荷計算シート!AA$4*0.01</f>
        <v>0</v>
      </c>
      <c r="AB15" s="375">
        <f>AB$3*$C15*年間負荷計算シート!AB$4*0.01</f>
        <v>0</v>
      </c>
      <c r="AC15" s="163">
        <f t="shared" si="2"/>
        <v>0</v>
      </c>
    </row>
    <row r="16" spans="1:29">
      <c r="A16" s="451"/>
      <c r="B16" s="357">
        <f>EHP→EHP削減効果計算書!B20</f>
        <v>0</v>
      </c>
      <c r="C16" s="361">
        <f>EHP→EHP削減効果計算書!D20</f>
        <v>0</v>
      </c>
      <c r="D16" s="160">
        <f>D$3*$C16*年間負荷計算シート!D$4*0.01</f>
        <v>0</v>
      </c>
      <c r="E16" s="364">
        <f>E$3*$C16*年間負荷計算シート!E$4*0.01</f>
        <v>0</v>
      </c>
      <c r="F16" s="364">
        <f>F$3*$C16*年間負荷計算シート!F$4*0.01</f>
        <v>0</v>
      </c>
      <c r="G16" s="364">
        <f>G$3*$C16*年間負荷計算シート!G$4*0.01</f>
        <v>0</v>
      </c>
      <c r="H16" s="364">
        <f>H$3*$C16*年間負荷計算シート!H$4*0.01</f>
        <v>0</v>
      </c>
      <c r="I16" s="364">
        <f>I$3*$C16*年間負荷計算シート!I$4*0.01</f>
        <v>0</v>
      </c>
      <c r="J16" s="364">
        <f>J$3*$C16*年間負荷計算シート!J$4*0.01</f>
        <v>0</v>
      </c>
      <c r="K16" s="364">
        <f>K$3*$C16*年間負荷計算シート!K$4*0.01</f>
        <v>0</v>
      </c>
      <c r="L16" s="364">
        <f>L$3*$C16*年間負荷計算シート!L$4*0.01</f>
        <v>0</v>
      </c>
      <c r="M16" s="364">
        <f>M$3*$C16*年間負荷計算シート!M$4*0.01</f>
        <v>0</v>
      </c>
      <c r="N16" s="364">
        <f>N$3*$C16*年間負荷計算シート!N$4*0.01</f>
        <v>0</v>
      </c>
      <c r="O16" s="365">
        <f>O$3*$C16*年間負荷計算シート!O$4*0.01</f>
        <v>0</v>
      </c>
      <c r="P16" s="156">
        <f t="shared" si="1"/>
        <v>0</v>
      </c>
      <c r="Q16" s="373">
        <f>Q$3*$C16*年間負荷計算シート!Q$4*0.01</f>
        <v>0</v>
      </c>
      <c r="R16" s="374">
        <f>R$3*$C16*年間負荷計算シート!R$4*0.01</f>
        <v>0</v>
      </c>
      <c r="S16" s="374">
        <f>S$3*$C16*年間負荷計算シート!S$4*0.01</f>
        <v>0</v>
      </c>
      <c r="T16" s="374">
        <f>T$3*$C16*年間負荷計算シート!T$4*0.01</f>
        <v>0</v>
      </c>
      <c r="U16" s="374">
        <f>U$3*$C16*年間負荷計算シート!U$4*0.01</f>
        <v>0</v>
      </c>
      <c r="V16" s="374">
        <f>V$3*$C16*年間負荷計算シート!V$4*0.01</f>
        <v>0</v>
      </c>
      <c r="W16" s="374">
        <f>W$3*$C16*年間負荷計算シート!W$4*0.01</f>
        <v>0</v>
      </c>
      <c r="X16" s="374">
        <f>X$3*$C16*年間負荷計算シート!X$4*0.01</f>
        <v>0</v>
      </c>
      <c r="Y16" s="374">
        <f>Y$3*$C16*年間負荷計算シート!Y$4*0.01</f>
        <v>0</v>
      </c>
      <c r="Z16" s="374">
        <f>Z$3*$C16*年間負荷計算シート!Z$4*0.01</f>
        <v>0</v>
      </c>
      <c r="AA16" s="374">
        <f>AA$3*$C16*年間負荷計算シート!AA$4*0.01</f>
        <v>0</v>
      </c>
      <c r="AB16" s="375">
        <f>AB$3*$C16*年間負荷計算シート!AB$4*0.01</f>
        <v>0</v>
      </c>
      <c r="AC16" s="163">
        <f t="shared" si="2"/>
        <v>0</v>
      </c>
    </row>
    <row r="17" spans="1:29">
      <c r="A17" s="451"/>
      <c r="B17" s="357">
        <f>EHP→EHP削減効果計算書!B21</f>
        <v>0</v>
      </c>
      <c r="C17" s="361">
        <f>EHP→EHP削減効果計算書!D21</f>
        <v>0</v>
      </c>
      <c r="D17" s="160">
        <f>D$3*$C17*年間負荷計算シート!D$4*0.01</f>
        <v>0</v>
      </c>
      <c r="E17" s="364">
        <f>E$3*$C17*年間負荷計算シート!E$4*0.01</f>
        <v>0</v>
      </c>
      <c r="F17" s="364">
        <f>F$3*$C17*年間負荷計算シート!F$4*0.01</f>
        <v>0</v>
      </c>
      <c r="G17" s="364">
        <f>G$3*$C17*年間負荷計算シート!G$4*0.01</f>
        <v>0</v>
      </c>
      <c r="H17" s="364">
        <f>H$3*$C17*年間負荷計算シート!H$4*0.01</f>
        <v>0</v>
      </c>
      <c r="I17" s="364">
        <f>I$3*$C17*年間負荷計算シート!I$4*0.01</f>
        <v>0</v>
      </c>
      <c r="J17" s="364">
        <f>J$3*$C17*年間負荷計算シート!J$4*0.01</f>
        <v>0</v>
      </c>
      <c r="K17" s="364">
        <f>K$3*$C17*年間負荷計算シート!K$4*0.01</f>
        <v>0</v>
      </c>
      <c r="L17" s="364">
        <f>L$3*$C17*年間負荷計算シート!L$4*0.01</f>
        <v>0</v>
      </c>
      <c r="M17" s="364">
        <f>M$3*$C17*年間負荷計算シート!M$4*0.01</f>
        <v>0</v>
      </c>
      <c r="N17" s="364">
        <f>N$3*$C17*年間負荷計算シート!N$4*0.01</f>
        <v>0</v>
      </c>
      <c r="O17" s="365">
        <f>O$3*$C17*年間負荷計算シート!O$4*0.01</f>
        <v>0</v>
      </c>
      <c r="P17" s="156">
        <f t="shared" si="1"/>
        <v>0</v>
      </c>
      <c r="Q17" s="373">
        <f>Q$3*$C17*年間負荷計算シート!Q$4*0.01</f>
        <v>0</v>
      </c>
      <c r="R17" s="374">
        <f>R$3*$C17*年間負荷計算シート!R$4*0.01</f>
        <v>0</v>
      </c>
      <c r="S17" s="374">
        <f>S$3*$C17*年間負荷計算シート!S$4*0.01</f>
        <v>0</v>
      </c>
      <c r="T17" s="374">
        <f>T$3*$C17*年間負荷計算シート!T$4*0.01</f>
        <v>0</v>
      </c>
      <c r="U17" s="374">
        <f>U$3*$C17*年間負荷計算シート!U$4*0.01</f>
        <v>0</v>
      </c>
      <c r="V17" s="374">
        <f>V$3*$C17*年間負荷計算シート!V$4*0.01</f>
        <v>0</v>
      </c>
      <c r="W17" s="374">
        <f>W$3*$C17*年間負荷計算シート!W$4*0.01</f>
        <v>0</v>
      </c>
      <c r="X17" s="374">
        <f>X$3*$C17*年間負荷計算シート!X$4*0.01</f>
        <v>0</v>
      </c>
      <c r="Y17" s="374">
        <f>Y$3*$C17*年間負荷計算シート!Y$4*0.01</f>
        <v>0</v>
      </c>
      <c r="Z17" s="374">
        <f>Z$3*$C17*年間負荷計算シート!Z$4*0.01</f>
        <v>0</v>
      </c>
      <c r="AA17" s="374">
        <f>AA$3*$C17*年間負荷計算シート!AA$4*0.01</f>
        <v>0</v>
      </c>
      <c r="AB17" s="375">
        <f>AB$3*$C17*年間負荷計算シート!AB$4*0.01</f>
        <v>0</v>
      </c>
      <c r="AC17" s="163">
        <f t="shared" si="2"/>
        <v>0</v>
      </c>
    </row>
    <row r="18" spans="1:29">
      <c r="A18" s="451"/>
      <c r="B18" s="357">
        <f>EHP→EHP削減効果計算書!B22</f>
        <v>0</v>
      </c>
      <c r="C18" s="361">
        <f>EHP→EHP削減効果計算書!D22</f>
        <v>0</v>
      </c>
      <c r="D18" s="160">
        <f>D$3*$C18*年間負荷計算シート!D$4*0.01</f>
        <v>0</v>
      </c>
      <c r="E18" s="364">
        <f>E$3*$C18*年間負荷計算シート!E$4*0.01</f>
        <v>0</v>
      </c>
      <c r="F18" s="364">
        <f>F$3*$C18*年間負荷計算シート!F$4*0.01</f>
        <v>0</v>
      </c>
      <c r="G18" s="364">
        <f>G$3*$C18*年間負荷計算シート!G$4*0.01</f>
        <v>0</v>
      </c>
      <c r="H18" s="364">
        <f>H$3*$C18*年間負荷計算シート!H$4*0.01</f>
        <v>0</v>
      </c>
      <c r="I18" s="364">
        <f>I$3*$C18*年間負荷計算シート!I$4*0.01</f>
        <v>0</v>
      </c>
      <c r="J18" s="364">
        <f>J$3*$C18*年間負荷計算シート!J$4*0.01</f>
        <v>0</v>
      </c>
      <c r="K18" s="364">
        <f>K$3*$C18*年間負荷計算シート!K$4*0.01</f>
        <v>0</v>
      </c>
      <c r="L18" s="364">
        <f>L$3*$C18*年間負荷計算シート!L$4*0.01</f>
        <v>0</v>
      </c>
      <c r="M18" s="364">
        <f>M$3*$C18*年間負荷計算シート!M$4*0.01</f>
        <v>0</v>
      </c>
      <c r="N18" s="364">
        <f>N$3*$C18*年間負荷計算シート!N$4*0.01</f>
        <v>0</v>
      </c>
      <c r="O18" s="365">
        <f>O$3*$C18*年間負荷計算シート!O$4*0.01</f>
        <v>0</v>
      </c>
      <c r="P18" s="156">
        <f t="shared" si="1"/>
        <v>0</v>
      </c>
      <c r="Q18" s="373">
        <f>Q$3*$C18*年間負荷計算シート!Q$4*0.01</f>
        <v>0</v>
      </c>
      <c r="R18" s="374">
        <f>R$3*$C18*年間負荷計算シート!R$4*0.01</f>
        <v>0</v>
      </c>
      <c r="S18" s="374">
        <f>S$3*$C18*年間負荷計算シート!S$4*0.01</f>
        <v>0</v>
      </c>
      <c r="T18" s="374">
        <f>T$3*$C18*年間負荷計算シート!T$4*0.01</f>
        <v>0</v>
      </c>
      <c r="U18" s="374">
        <f>U$3*$C18*年間負荷計算シート!U$4*0.01</f>
        <v>0</v>
      </c>
      <c r="V18" s="374">
        <f>V$3*$C18*年間負荷計算シート!V$4*0.01</f>
        <v>0</v>
      </c>
      <c r="W18" s="374">
        <f>W$3*$C18*年間負荷計算シート!W$4*0.01</f>
        <v>0</v>
      </c>
      <c r="X18" s="374">
        <f>X$3*$C18*年間負荷計算シート!X$4*0.01</f>
        <v>0</v>
      </c>
      <c r="Y18" s="374">
        <f>Y$3*$C18*年間負荷計算シート!Y$4*0.01</f>
        <v>0</v>
      </c>
      <c r="Z18" s="374">
        <f>Z$3*$C18*年間負荷計算シート!Z$4*0.01</f>
        <v>0</v>
      </c>
      <c r="AA18" s="374">
        <f>AA$3*$C18*年間負荷計算シート!AA$4*0.01</f>
        <v>0</v>
      </c>
      <c r="AB18" s="375">
        <f>AB$3*$C18*年間負荷計算シート!AB$4*0.01</f>
        <v>0</v>
      </c>
      <c r="AC18" s="163">
        <f t="shared" si="2"/>
        <v>0</v>
      </c>
    </row>
    <row r="19" spans="1:29">
      <c r="A19" s="451"/>
      <c r="B19" s="357">
        <f>EHP→EHP削減効果計算書!B23</f>
        <v>0</v>
      </c>
      <c r="C19" s="361">
        <f>EHP→EHP削減効果計算書!D23</f>
        <v>0</v>
      </c>
      <c r="D19" s="160">
        <f>D$3*$C19*年間負荷計算シート!D$4*0.01</f>
        <v>0</v>
      </c>
      <c r="E19" s="364">
        <f>E$3*$C19*年間負荷計算シート!E$4*0.01</f>
        <v>0</v>
      </c>
      <c r="F19" s="364">
        <f>F$3*$C19*年間負荷計算シート!F$4*0.01</f>
        <v>0</v>
      </c>
      <c r="G19" s="364">
        <f>G$3*$C19*年間負荷計算シート!G$4*0.01</f>
        <v>0</v>
      </c>
      <c r="H19" s="364">
        <f>H$3*$C19*年間負荷計算シート!H$4*0.01</f>
        <v>0</v>
      </c>
      <c r="I19" s="364">
        <f>I$3*$C19*年間負荷計算シート!I$4*0.01</f>
        <v>0</v>
      </c>
      <c r="J19" s="364">
        <f>J$3*$C19*年間負荷計算シート!J$4*0.01</f>
        <v>0</v>
      </c>
      <c r="K19" s="364">
        <f>K$3*$C19*年間負荷計算シート!K$4*0.01</f>
        <v>0</v>
      </c>
      <c r="L19" s="364">
        <f>L$3*$C19*年間負荷計算シート!L$4*0.01</f>
        <v>0</v>
      </c>
      <c r="M19" s="364">
        <f>M$3*$C19*年間負荷計算シート!M$4*0.01</f>
        <v>0</v>
      </c>
      <c r="N19" s="364">
        <f>N$3*$C19*年間負荷計算シート!N$4*0.01</f>
        <v>0</v>
      </c>
      <c r="O19" s="365">
        <f>O$3*$C19*年間負荷計算シート!O$4*0.01</f>
        <v>0</v>
      </c>
      <c r="P19" s="156">
        <f t="shared" si="1"/>
        <v>0</v>
      </c>
      <c r="Q19" s="373">
        <f>Q$3*$C19*年間負荷計算シート!Q$4*0.01</f>
        <v>0</v>
      </c>
      <c r="R19" s="374">
        <f>R$3*$C19*年間負荷計算シート!R$4*0.01</f>
        <v>0</v>
      </c>
      <c r="S19" s="374">
        <f>S$3*$C19*年間負荷計算シート!S$4*0.01</f>
        <v>0</v>
      </c>
      <c r="T19" s="374">
        <f>T$3*$C19*年間負荷計算シート!T$4*0.01</f>
        <v>0</v>
      </c>
      <c r="U19" s="374">
        <f>U$3*$C19*年間負荷計算シート!U$4*0.01</f>
        <v>0</v>
      </c>
      <c r="V19" s="374">
        <f>V$3*$C19*年間負荷計算シート!V$4*0.01</f>
        <v>0</v>
      </c>
      <c r="W19" s="374">
        <f>W$3*$C19*年間負荷計算シート!W$4*0.01</f>
        <v>0</v>
      </c>
      <c r="X19" s="374">
        <f>X$3*$C19*年間負荷計算シート!X$4*0.01</f>
        <v>0</v>
      </c>
      <c r="Y19" s="374">
        <f>Y$3*$C19*年間負荷計算シート!Y$4*0.01</f>
        <v>0</v>
      </c>
      <c r="Z19" s="374">
        <f>Z$3*$C19*年間負荷計算シート!Z$4*0.01</f>
        <v>0</v>
      </c>
      <c r="AA19" s="374">
        <f>AA$3*$C19*年間負荷計算シート!AA$4*0.01</f>
        <v>0</v>
      </c>
      <c r="AB19" s="375">
        <f>AB$3*$C19*年間負荷計算シート!AB$4*0.01</f>
        <v>0</v>
      </c>
      <c r="AC19" s="163">
        <f t="shared" si="2"/>
        <v>0</v>
      </c>
    </row>
    <row r="20" spans="1:29">
      <c r="A20" s="451"/>
      <c r="B20" s="357">
        <f>EHP→EHP削減効果計算書!B24</f>
        <v>0</v>
      </c>
      <c r="C20" s="361">
        <f>EHP→EHP削減効果計算書!D24</f>
        <v>0</v>
      </c>
      <c r="D20" s="160">
        <f>D$3*$C20*年間負荷計算シート!D$4*0.01</f>
        <v>0</v>
      </c>
      <c r="E20" s="364">
        <f>E$3*$C20*年間負荷計算シート!E$4*0.01</f>
        <v>0</v>
      </c>
      <c r="F20" s="364">
        <f>F$3*$C20*年間負荷計算シート!F$4*0.01</f>
        <v>0</v>
      </c>
      <c r="G20" s="364">
        <f>G$3*$C20*年間負荷計算シート!G$4*0.01</f>
        <v>0</v>
      </c>
      <c r="H20" s="364">
        <f>H$3*$C20*年間負荷計算シート!H$4*0.01</f>
        <v>0</v>
      </c>
      <c r="I20" s="364">
        <f>I$3*$C20*年間負荷計算シート!I$4*0.01</f>
        <v>0</v>
      </c>
      <c r="J20" s="364">
        <f>J$3*$C20*年間負荷計算シート!J$4*0.01</f>
        <v>0</v>
      </c>
      <c r="K20" s="364">
        <f>K$3*$C20*年間負荷計算シート!K$4*0.01</f>
        <v>0</v>
      </c>
      <c r="L20" s="364">
        <f>L$3*$C20*年間負荷計算シート!L$4*0.01</f>
        <v>0</v>
      </c>
      <c r="M20" s="364">
        <f>M$3*$C20*年間負荷計算シート!M$4*0.01</f>
        <v>0</v>
      </c>
      <c r="N20" s="364">
        <f>N$3*$C20*年間負荷計算シート!N$4*0.01</f>
        <v>0</v>
      </c>
      <c r="O20" s="365">
        <f>O$3*$C20*年間負荷計算シート!O$4*0.01</f>
        <v>0</v>
      </c>
      <c r="P20" s="156">
        <f t="shared" si="1"/>
        <v>0</v>
      </c>
      <c r="Q20" s="373">
        <f>Q$3*$C20*年間負荷計算シート!Q$4*0.01</f>
        <v>0</v>
      </c>
      <c r="R20" s="374">
        <f>R$3*$C20*年間負荷計算シート!R$4*0.01</f>
        <v>0</v>
      </c>
      <c r="S20" s="374">
        <f>S$3*$C20*年間負荷計算シート!S$4*0.01</f>
        <v>0</v>
      </c>
      <c r="T20" s="374">
        <f>T$3*$C20*年間負荷計算シート!T$4*0.01</f>
        <v>0</v>
      </c>
      <c r="U20" s="374">
        <f>U$3*$C20*年間負荷計算シート!U$4*0.01</f>
        <v>0</v>
      </c>
      <c r="V20" s="374">
        <f>V$3*$C20*年間負荷計算シート!V$4*0.01</f>
        <v>0</v>
      </c>
      <c r="W20" s="374">
        <f>W$3*$C20*年間負荷計算シート!W$4*0.01</f>
        <v>0</v>
      </c>
      <c r="X20" s="374">
        <f>X$3*$C20*年間負荷計算シート!X$4*0.01</f>
        <v>0</v>
      </c>
      <c r="Y20" s="374">
        <f>Y$3*$C20*年間負荷計算シート!Y$4*0.01</f>
        <v>0</v>
      </c>
      <c r="Z20" s="374">
        <f>Z$3*$C20*年間負荷計算シート!Z$4*0.01</f>
        <v>0</v>
      </c>
      <c r="AA20" s="374">
        <f>AA$3*$C20*年間負荷計算シート!AA$4*0.01</f>
        <v>0</v>
      </c>
      <c r="AB20" s="375">
        <f>AB$3*$C20*年間負荷計算シート!AB$4*0.01</f>
        <v>0</v>
      </c>
      <c r="AC20" s="163">
        <f t="shared" si="2"/>
        <v>0</v>
      </c>
    </row>
    <row r="21" spans="1:29">
      <c r="A21" s="451"/>
      <c r="B21" s="357">
        <f>EHP→EHP削減効果計算書!B25</f>
        <v>0</v>
      </c>
      <c r="C21" s="361">
        <f>EHP→EHP削減効果計算書!D25</f>
        <v>0</v>
      </c>
      <c r="D21" s="160">
        <f>D$3*$C21*年間負荷計算シート!D$4*0.01</f>
        <v>0</v>
      </c>
      <c r="E21" s="364">
        <f>E$3*$C21*年間負荷計算シート!E$4*0.01</f>
        <v>0</v>
      </c>
      <c r="F21" s="364">
        <f>F$3*$C21*年間負荷計算シート!F$4*0.01</f>
        <v>0</v>
      </c>
      <c r="G21" s="364">
        <f>G$3*$C21*年間負荷計算シート!G$4*0.01</f>
        <v>0</v>
      </c>
      <c r="H21" s="364">
        <f>H$3*$C21*年間負荷計算シート!H$4*0.01</f>
        <v>0</v>
      </c>
      <c r="I21" s="364">
        <f>I$3*$C21*年間負荷計算シート!I$4*0.01</f>
        <v>0</v>
      </c>
      <c r="J21" s="364">
        <f>J$3*$C21*年間負荷計算シート!J$4*0.01</f>
        <v>0</v>
      </c>
      <c r="K21" s="364">
        <f>K$3*$C21*年間負荷計算シート!K$4*0.01</f>
        <v>0</v>
      </c>
      <c r="L21" s="364">
        <f>L$3*$C21*年間負荷計算シート!L$4*0.01</f>
        <v>0</v>
      </c>
      <c r="M21" s="364">
        <f>M$3*$C21*年間負荷計算シート!M$4*0.01</f>
        <v>0</v>
      </c>
      <c r="N21" s="364">
        <f>N$3*$C21*年間負荷計算シート!N$4*0.01</f>
        <v>0</v>
      </c>
      <c r="O21" s="365">
        <f>O$3*$C21*年間負荷計算シート!O$4*0.01</f>
        <v>0</v>
      </c>
      <c r="P21" s="156">
        <f t="shared" si="1"/>
        <v>0</v>
      </c>
      <c r="Q21" s="373">
        <f>Q$3*$C21*年間負荷計算シート!Q$4*0.01</f>
        <v>0</v>
      </c>
      <c r="R21" s="374">
        <f>R$3*$C21*年間負荷計算シート!R$4*0.01</f>
        <v>0</v>
      </c>
      <c r="S21" s="374">
        <f>S$3*$C21*年間負荷計算シート!S$4*0.01</f>
        <v>0</v>
      </c>
      <c r="T21" s="374">
        <f>T$3*$C21*年間負荷計算シート!T$4*0.01</f>
        <v>0</v>
      </c>
      <c r="U21" s="374">
        <f>U$3*$C21*年間負荷計算シート!U$4*0.01</f>
        <v>0</v>
      </c>
      <c r="V21" s="374">
        <f>V$3*$C21*年間負荷計算シート!V$4*0.01</f>
        <v>0</v>
      </c>
      <c r="W21" s="374">
        <f>W$3*$C21*年間負荷計算シート!W$4*0.01</f>
        <v>0</v>
      </c>
      <c r="X21" s="374">
        <f>X$3*$C21*年間負荷計算シート!X$4*0.01</f>
        <v>0</v>
      </c>
      <c r="Y21" s="374">
        <f>Y$3*$C21*年間負荷計算シート!Y$4*0.01</f>
        <v>0</v>
      </c>
      <c r="Z21" s="374">
        <f>Z$3*$C21*年間負荷計算シート!Z$4*0.01</f>
        <v>0</v>
      </c>
      <c r="AA21" s="374">
        <f>AA$3*$C21*年間負荷計算シート!AA$4*0.01</f>
        <v>0</v>
      </c>
      <c r="AB21" s="375">
        <f>AB$3*$C21*年間負荷計算シート!AB$4*0.01</f>
        <v>0</v>
      </c>
      <c r="AC21" s="163">
        <f t="shared" si="2"/>
        <v>0</v>
      </c>
    </row>
    <row r="22" spans="1:29">
      <c r="A22" s="452"/>
      <c r="B22" s="352">
        <f>EHP→EHP削減効果計算書!B26</f>
        <v>0</v>
      </c>
      <c r="C22" s="362">
        <f>EHP→EHP削減効果計算書!D26</f>
        <v>0</v>
      </c>
      <c r="D22" s="160">
        <f>D$3*$C22*年間負荷計算シート!D$4*0.01</f>
        <v>0</v>
      </c>
      <c r="E22" s="364">
        <f>E$3*$C22*年間負荷計算シート!E$4*0.01</f>
        <v>0</v>
      </c>
      <c r="F22" s="364">
        <f>F$3*$C22*年間負荷計算シート!F$4*0.01</f>
        <v>0</v>
      </c>
      <c r="G22" s="364">
        <f>G$3*$C22*年間負荷計算シート!G$4*0.01</f>
        <v>0</v>
      </c>
      <c r="H22" s="364">
        <f>H$3*$C22*年間負荷計算シート!H$4*0.01</f>
        <v>0</v>
      </c>
      <c r="I22" s="364">
        <f>I$3*$C22*年間負荷計算シート!I$4*0.01</f>
        <v>0</v>
      </c>
      <c r="J22" s="364">
        <f>J$3*$C22*年間負荷計算シート!J$4*0.01</f>
        <v>0</v>
      </c>
      <c r="K22" s="364">
        <f>K$3*$C22*年間負荷計算シート!K$4*0.01</f>
        <v>0</v>
      </c>
      <c r="L22" s="364">
        <f>L$3*$C22*年間負荷計算シート!L$4*0.01</f>
        <v>0</v>
      </c>
      <c r="M22" s="364">
        <f>M$3*$C22*年間負荷計算シート!M$4*0.01</f>
        <v>0</v>
      </c>
      <c r="N22" s="364">
        <f>N$3*$C22*年間負荷計算シート!N$4*0.01</f>
        <v>0</v>
      </c>
      <c r="O22" s="365">
        <f>O$3*$C22*年間負荷計算シート!O$4*0.01</f>
        <v>0</v>
      </c>
      <c r="P22" s="157">
        <f t="shared" si="1"/>
        <v>0</v>
      </c>
      <c r="Q22" s="383">
        <f>Q$3*$C22*年間負荷計算シート!Q$4*0.01</f>
        <v>0</v>
      </c>
      <c r="R22" s="384">
        <f>R$3*$C22*年間負荷計算シート!R$4*0.01</f>
        <v>0</v>
      </c>
      <c r="S22" s="384">
        <f>S$3*$C22*年間負荷計算シート!S$4*0.01</f>
        <v>0</v>
      </c>
      <c r="T22" s="384">
        <f>T$3*$C22*年間負荷計算シート!T$4*0.01</f>
        <v>0</v>
      </c>
      <c r="U22" s="384">
        <f>U$3*$C22*年間負荷計算シート!U$4*0.01</f>
        <v>0</v>
      </c>
      <c r="V22" s="384">
        <f>V$3*$C22*年間負荷計算シート!V$4*0.01</f>
        <v>0</v>
      </c>
      <c r="W22" s="384">
        <f>W$3*$C22*年間負荷計算シート!W$4*0.01</f>
        <v>0</v>
      </c>
      <c r="X22" s="384">
        <f>X$3*$C22*年間負荷計算シート!X$4*0.01</f>
        <v>0</v>
      </c>
      <c r="Y22" s="384">
        <f>Y$3*$C22*年間負荷計算シート!Y$4*0.01</f>
        <v>0</v>
      </c>
      <c r="Z22" s="384">
        <f>Z$3*$C22*年間負荷計算シート!Z$4*0.01</f>
        <v>0</v>
      </c>
      <c r="AA22" s="384">
        <f>AA$3*$C22*年間負荷計算シート!AA$4*0.01</f>
        <v>0</v>
      </c>
      <c r="AB22" s="385">
        <f>AB$3*$C22*年間負荷計算シート!AB$4*0.01</f>
        <v>0</v>
      </c>
      <c r="AC22" s="164">
        <f t="shared" si="2"/>
        <v>0</v>
      </c>
    </row>
    <row r="23" spans="1:29" hidden="1">
      <c r="A23" s="183" t="s">
        <v>160</v>
      </c>
      <c r="B23" s="183"/>
      <c r="C23" s="359"/>
      <c r="D23" s="153">
        <f t="shared" ref="D23:I23" si="3">SUM(D6:D22)</f>
        <v>0</v>
      </c>
      <c r="E23" s="379">
        <f t="shared" si="3"/>
        <v>0</v>
      </c>
      <c r="F23" s="379">
        <f t="shared" si="3"/>
        <v>0</v>
      </c>
      <c r="G23" s="379">
        <f t="shared" si="3"/>
        <v>0</v>
      </c>
      <c r="H23" s="379">
        <f t="shared" si="3"/>
        <v>0</v>
      </c>
      <c r="I23" s="379">
        <f t="shared" si="3"/>
        <v>0</v>
      </c>
      <c r="J23" s="379">
        <f t="shared" ref="J23:AC23" si="4">SUM(J6:J22)</f>
        <v>0</v>
      </c>
      <c r="K23" s="379">
        <f t="shared" si="4"/>
        <v>0</v>
      </c>
      <c r="L23" s="379">
        <f t="shared" si="4"/>
        <v>0</v>
      </c>
      <c r="M23" s="379">
        <f t="shared" si="4"/>
        <v>0</v>
      </c>
      <c r="N23" s="379">
        <f t="shared" si="4"/>
        <v>0</v>
      </c>
      <c r="O23" s="380">
        <f t="shared" si="4"/>
        <v>0</v>
      </c>
      <c r="P23" s="153">
        <f t="shared" si="4"/>
        <v>0</v>
      </c>
      <c r="Q23" s="153">
        <f t="shared" si="4"/>
        <v>0</v>
      </c>
      <c r="R23" s="379">
        <f t="shared" si="4"/>
        <v>0</v>
      </c>
      <c r="S23" s="379">
        <f t="shared" si="4"/>
        <v>0</v>
      </c>
      <c r="T23" s="379">
        <f t="shared" si="4"/>
        <v>0</v>
      </c>
      <c r="U23" s="379">
        <f t="shared" si="4"/>
        <v>0</v>
      </c>
      <c r="V23" s="379">
        <f t="shared" si="4"/>
        <v>0</v>
      </c>
      <c r="W23" s="379">
        <f t="shared" si="4"/>
        <v>0</v>
      </c>
      <c r="X23" s="379">
        <f t="shared" si="4"/>
        <v>0</v>
      </c>
      <c r="Y23" s="379">
        <f t="shared" si="4"/>
        <v>0</v>
      </c>
      <c r="Z23" s="379">
        <f t="shared" si="4"/>
        <v>0</v>
      </c>
      <c r="AA23" s="379">
        <f t="shared" si="4"/>
        <v>0</v>
      </c>
      <c r="AB23" s="380">
        <f t="shared" si="4"/>
        <v>0</v>
      </c>
      <c r="AC23" s="382">
        <f t="shared" si="4"/>
        <v>0</v>
      </c>
    </row>
    <row r="24" spans="1:29" hidden="1">
      <c r="A24" s="436" t="s">
        <v>161</v>
      </c>
      <c r="B24" s="433" t="s">
        <v>164</v>
      </c>
      <c r="C24" s="356" t="s">
        <v>162</v>
      </c>
      <c r="D24" s="366" t="str">
        <f>IFERROR(D23/AVERAGE(EHP→EHP削減効果計算書!$F$10:$F$26),"")</f>
        <v/>
      </c>
      <c r="E24" s="367" t="str">
        <f>IFERROR(E23/AVERAGE(EHP→EHP削減効果計算書!$F$10:$F$26),"")</f>
        <v/>
      </c>
      <c r="F24" s="367" t="str">
        <f>IFERROR(F23/AVERAGE(EHP→EHP削減効果計算書!$F$10:$F$26),"")</f>
        <v/>
      </c>
      <c r="G24" s="367" t="str">
        <f>IFERROR(G23/AVERAGE(EHP→EHP削減効果計算書!$F$10:$F$26),"")</f>
        <v/>
      </c>
      <c r="H24" s="367" t="str">
        <f>IFERROR(H23/AVERAGE(EHP→EHP削減効果計算書!$F$10:$F$26),"")</f>
        <v/>
      </c>
      <c r="I24" s="367" t="str">
        <f>IFERROR(I23/AVERAGE(EHP→EHP削減効果計算書!$F$10:$F$26),"")</f>
        <v/>
      </c>
      <c r="J24" s="367" t="str">
        <f>IFERROR(J23/AVERAGE(EHP→EHP削減効果計算書!$F$10:$F$26),"")</f>
        <v/>
      </c>
      <c r="K24" s="367" t="str">
        <f>IFERROR(K23/AVERAGE(EHP→EHP削減効果計算書!$F$10:$F$26),"")</f>
        <v/>
      </c>
      <c r="L24" s="367" t="str">
        <f>IFERROR(L23/AVERAGE(EHP→EHP削減効果計算書!$F$10:$F$26),"")</f>
        <v/>
      </c>
      <c r="M24" s="367" t="str">
        <f>IFERROR(M23/AVERAGE(EHP→EHP削減効果計算書!$F$10:$F$26),"")</f>
        <v/>
      </c>
      <c r="N24" s="367" t="str">
        <f>IFERROR(N23/AVERAGE(EHP→EHP削減効果計算書!$F$10:$F$26),"")</f>
        <v/>
      </c>
      <c r="O24" s="368" t="str">
        <f>IFERROR(O23/AVERAGE(EHP→EHP削減効果計算書!$F$10:$F$26),"")</f>
        <v/>
      </c>
      <c r="P24" s="358" t="str">
        <f>IFERROR(P23/AVERAGE(EHP→EHP削減効果計算書!$F$10:$F$26),"")</f>
        <v/>
      </c>
      <c r="Q24" s="366" t="str">
        <f>IFERROR(Q23/AVERAGE(EHP→EHP削減効果計算書!$L$10:$L$12),"")</f>
        <v/>
      </c>
      <c r="R24" s="367" t="str">
        <f>IFERROR(R23/AVERAGE(EHP→EHP削減効果計算書!$L$10:$L$12),"")</f>
        <v/>
      </c>
      <c r="S24" s="367" t="str">
        <f>IFERROR(S23/AVERAGE(EHP→EHP削減効果計算書!$L$10:$L$12),"")</f>
        <v/>
      </c>
      <c r="T24" s="367" t="str">
        <f>IFERROR(T23/AVERAGE(EHP→EHP削減効果計算書!$L$10:$L$12),"")</f>
        <v/>
      </c>
      <c r="U24" s="367" t="str">
        <f>IFERROR(U23/AVERAGE(EHP→EHP削減効果計算書!$L$10:$L$12),"")</f>
        <v/>
      </c>
      <c r="V24" s="367" t="str">
        <f>IFERROR(V23/AVERAGE(EHP→EHP削減効果計算書!$L$10:$L$12),"")</f>
        <v/>
      </c>
      <c r="W24" s="367" t="str">
        <f>IFERROR(W23/AVERAGE(EHP→EHP削減効果計算書!$L$10:$L$12),"")</f>
        <v/>
      </c>
      <c r="X24" s="367" t="str">
        <f>IFERROR(X23/AVERAGE(EHP→EHP削減効果計算書!$L$10:$L$12),"")</f>
        <v/>
      </c>
      <c r="Y24" s="367" t="str">
        <f>IFERROR(Y23/AVERAGE(EHP→EHP削減効果計算書!$L$10:$L$12),"")</f>
        <v/>
      </c>
      <c r="Z24" s="367" t="str">
        <f>IFERROR(Z23/AVERAGE(EHP→EHP削減効果計算書!$L$10:$L$12),"")</f>
        <v/>
      </c>
      <c r="AA24" s="367" t="str">
        <f>IFERROR(AA23/AVERAGE(EHP→EHP削減効果計算書!$L$10:$L$12),"")</f>
        <v/>
      </c>
      <c r="AB24" s="368" t="str">
        <f>IFERROR(AB23/AVERAGE(EHP→EHP削減効果計算書!$L$10:$L$12),"")</f>
        <v/>
      </c>
      <c r="AC24" s="358" t="str">
        <f>IFERROR(AC23/AVERAGE(EHP→EHP削減効果計算書!$L$10:$L$12),"")</f>
        <v/>
      </c>
    </row>
    <row r="25" spans="1:29" hidden="1">
      <c r="A25" s="436"/>
      <c r="B25" s="434"/>
      <c r="C25" s="353" t="s">
        <v>163</v>
      </c>
      <c r="D25" s="369" t="str">
        <f>IFERROR(D23/AVERAGEIF(EHP→EHP削減効果計算書!$G$10:$G$26,"&lt;&gt;0"),"")</f>
        <v/>
      </c>
      <c r="E25" s="369" t="str">
        <f>IFERROR(E23/AVERAGEIF(EHP→EHP削減効果計算書!$G$10:$G$26,"&lt;&gt;0"),"")</f>
        <v/>
      </c>
      <c r="F25" s="369" t="str">
        <f>IFERROR(F23/AVERAGEIF(EHP→EHP削減効果計算書!$G$10:$G$26,"&lt;&gt;0"),"")</f>
        <v/>
      </c>
      <c r="G25" s="369" t="str">
        <f>IFERROR(G23/AVERAGEIF(EHP→EHP削減効果計算書!$G$10:$G$26,"&lt;&gt;0"),"")</f>
        <v/>
      </c>
      <c r="H25" s="369" t="str">
        <f>IFERROR(H23/AVERAGEIF(EHP→EHP削減効果計算書!$G$10:$G$26,"&lt;&gt;0"),"")</f>
        <v/>
      </c>
      <c r="I25" s="369" t="str">
        <f>IFERROR(I23/AVERAGEIF(EHP→EHP削減効果計算書!$G$10:$G$26,"&lt;&gt;0"),"")</f>
        <v/>
      </c>
      <c r="J25" s="369" t="str">
        <f>IFERROR(J23/AVERAGEIF(EHP→EHP削減効果計算書!$G$10:$G$26,"&lt;&gt;0"),"")</f>
        <v/>
      </c>
      <c r="K25" s="369" t="str">
        <f>IFERROR(K23/AVERAGEIF(EHP→EHP削減効果計算書!$G$10:$G$26,"&lt;&gt;0"),"")</f>
        <v/>
      </c>
      <c r="L25" s="369" t="str">
        <f>IFERROR(L23/AVERAGEIF(EHP→EHP削減効果計算書!$G$10:$G$26,"&lt;&gt;0"),"")</f>
        <v/>
      </c>
      <c r="M25" s="369" t="str">
        <f>IFERROR(M23/AVERAGEIF(EHP→EHP削減効果計算書!$G$10:$G$26,"&lt;&gt;0"),"")</f>
        <v/>
      </c>
      <c r="N25" s="369" t="str">
        <f>IFERROR(N23/AVERAGEIF(EHP→EHP削減効果計算書!$G$10:$G$26,"&lt;&gt;0"),"")</f>
        <v/>
      </c>
      <c r="O25" s="369" t="str">
        <f>IFERROR(O23/AVERAGEIF(EHP→EHP削減効果計算書!$G$10:$G$26,"&lt;&gt;0"),"")</f>
        <v/>
      </c>
      <c r="P25" s="369" t="str">
        <f>IFERROR(P23/AVERAGEIF(EHP→EHP削減効果計算書!$G$10:$G$26,"&lt;&gt;0"),"")</f>
        <v/>
      </c>
      <c r="Q25" s="369" t="str">
        <f>IFERROR(Q23/AVERAGEIF(EHP→EHP削減効果計算書!$G$10:$G$26,"&lt;&gt;0"),"")</f>
        <v/>
      </c>
      <c r="R25" s="369" t="str">
        <f>IFERROR(R23/AVERAGEIF(EHP→EHP削減効果計算書!$G$10:$G$26,"&lt;&gt;0"),"")</f>
        <v/>
      </c>
      <c r="S25" s="369" t="str">
        <f>IFERROR(S23/AVERAGEIF(EHP→EHP削減効果計算書!$G$10:$G$26,"&lt;&gt;0"),"")</f>
        <v/>
      </c>
      <c r="T25" s="369" t="str">
        <f>IFERROR(T23/AVERAGEIF(EHP→EHP削減効果計算書!$G$10:$G$26,"&lt;&gt;0"),"")</f>
        <v/>
      </c>
      <c r="U25" s="369" t="str">
        <f>IFERROR(U23/AVERAGEIF(EHP→EHP削減効果計算書!$G$10:$G$26,"&lt;&gt;0"),"")</f>
        <v/>
      </c>
      <c r="V25" s="369" t="str">
        <f>IFERROR(V23/AVERAGEIF(EHP→EHP削減効果計算書!$G$10:$G$26,"&lt;&gt;0"),"")</f>
        <v/>
      </c>
      <c r="W25" s="369" t="str">
        <f>IFERROR(W23/AVERAGEIF(EHP→EHP削減効果計算書!$G$10:$G$26,"&lt;&gt;0"),"")</f>
        <v/>
      </c>
      <c r="X25" s="369" t="str">
        <f>IFERROR(X23/AVERAGEIF(EHP→EHP削減効果計算書!$G$10:$G$26,"&lt;&gt;0"),"")</f>
        <v/>
      </c>
      <c r="Y25" s="369" t="str">
        <f>IFERROR(Y23/AVERAGEIF(EHP→EHP削減効果計算書!$G$10:$G$26,"&lt;&gt;0"),"")</f>
        <v/>
      </c>
      <c r="Z25" s="369" t="str">
        <f>IFERROR(Z23/AVERAGEIF(EHP→EHP削減効果計算書!$G$10:$G$26,"&lt;&gt;0"),"")</f>
        <v/>
      </c>
      <c r="AA25" s="369" t="str">
        <f>IFERROR(AA23/AVERAGEIF(EHP→EHP削減効果計算書!$G$10:$G$26,"&lt;&gt;0"),"")</f>
        <v/>
      </c>
      <c r="AB25" s="369" t="str">
        <f>IFERROR(AB23/AVERAGEIF(EHP→EHP削減効果計算書!$G$10:$G$26,"&lt;&gt;0"),"")</f>
        <v/>
      </c>
      <c r="AC25" s="369" t="str">
        <f>IFERROR(AC23/AVERAGEIF(EHP→EHP削減効果計算書!$G$10:$G$26,"&lt;&gt;0"),"")</f>
        <v/>
      </c>
    </row>
    <row r="26" spans="1:29" hidden="1">
      <c r="A26" s="436"/>
      <c r="B26" s="434" t="s">
        <v>165</v>
      </c>
      <c r="C26" s="353" t="s">
        <v>162</v>
      </c>
      <c r="D26" s="369" t="str">
        <f>IFERROR(D23/AVERAGE(EHP→EHP削減効果計算書!$X$10:$X$26),"")</f>
        <v/>
      </c>
      <c r="E26" s="370" t="str">
        <f>IFERROR(E23/AVERAGE(EHP→EHP削減効果計算書!$X$10:$X$26),"")</f>
        <v/>
      </c>
      <c r="F26" s="370" t="str">
        <f>IFERROR(F23/AVERAGE(EHP→EHP削減効果計算書!$X$10:$X$26),"")</f>
        <v/>
      </c>
      <c r="G26" s="370" t="str">
        <f>IFERROR(G23/AVERAGE(EHP→EHP削減効果計算書!$X$10:$X$26),"")</f>
        <v/>
      </c>
      <c r="H26" s="370" t="str">
        <f>IFERROR(H23/AVERAGE(EHP→EHP削減効果計算書!$X$10:$X$26),"")</f>
        <v/>
      </c>
      <c r="I26" s="370" t="str">
        <f>IFERROR(I23/AVERAGE(EHP→EHP削減効果計算書!$X$10:$X$26),"")</f>
        <v/>
      </c>
      <c r="J26" s="370" t="str">
        <f>IFERROR(J23/AVERAGE(EHP→EHP削減効果計算書!$X$10:$X$26),"")</f>
        <v/>
      </c>
      <c r="K26" s="370" t="str">
        <f>IFERROR(K23/AVERAGE(EHP→EHP削減効果計算書!$X$10:$X$26),"")</f>
        <v/>
      </c>
      <c r="L26" s="370" t="str">
        <f>IFERROR(L23/AVERAGE(EHP→EHP削減効果計算書!$X$10:$X$26),"")</f>
        <v/>
      </c>
      <c r="M26" s="370" t="str">
        <f>IFERROR(M23/AVERAGE(EHP→EHP削減効果計算書!$X$10:$X$26),"")</f>
        <v/>
      </c>
      <c r="N26" s="370" t="str">
        <f>IFERROR(N23/AVERAGE(EHP→EHP削減効果計算書!$X$10:$X$26),"")</f>
        <v/>
      </c>
      <c r="O26" s="371" t="str">
        <f>IFERROR(O23/AVERAGE(EHP→EHP削減効果計算書!$X$10:$X$26),"")</f>
        <v/>
      </c>
      <c r="P26" s="354" t="str">
        <f>IFERROR(P23/AVERAGE(EHP→EHP削減効果計算書!$X$10:$X$26),"")</f>
        <v/>
      </c>
      <c r="Q26" s="369" t="str">
        <f>IFERROR(Q23/AVERAGE(EHP→EHP削減効果計算書!$AD$10:$AD$12),"")</f>
        <v/>
      </c>
      <c r="R26" s="370" t="str">
        <f>IFERROR(R23/AVERAGE(EHP→EHP削減効果計算書!$AD$10:$AD$12),"")</f>
        <v/>
      </c>
      <c r="S26" s="370" t="str">
        <f>IFERROR(S23/AVERAGE(EHP→EHP削減効果計算書!$AD$10:$AD$12),"")</f>
        <v/>
      </c>
      <c r="T26" s="370" t="str">
        <f>IFERROR(T23/AVERAGE(EHP→EHP削減効果計算書!$AD$10:$AD$12),"")</f>
        <v/>
      </c>
      <c r="U26" s="370" t="str">
        <f>IFERROR(U23/AVERAGE(EHP→EHP削減効果計算書!$AD$10:$AD$12),"")</f>
        <v/>
      </c>
      <c r="V26" s="370" t="str">
        <f>IFERROR(V23/AVERAGE(EHP→EHP削減効果計算書!$AD$10:$AD$12),"")</f>
        <v/>
      </c>
      <c r="W26" s="370" t="str">
        <f>IFERROR(W23/AVERAGE(EHP→EHP削減効果計算書!$AD$10:$AD$12),"")</f>
        <v/>
      </c>
      <c r="X26" s="370" t="str">
        <f>IFERROR(X23/AVERAGE(EHP→EHP削減効果計算書!$AD$10:$AD$12),"")</f>
        <v/>
      </c>
      <c r="Y26" s="370" t="str">
        <f>IFERROR(Y23/AVERAGE(EHP→EHP削減効果計算書!$AD$10:$AD$12),"")</f>
        <v/>
      </c>
      <c r="Z26" s="370" t="str">
        <f>IFERROR(Z23/AVERAGE(EHP→EHP削減効果計算書!$AD$10:$AD$12),"")</f>
        <v/>
      </c>
      <c r="AA26" s="370" t="str">
        <f>IFERROR(AA23/AVERAGE(EHP→EHP削減効果計算書!$AD$10:$AD$12),"")</f>
        <v/>
      </c>
      <c r="AB26" s="371" t="str">
        <f>IFERROR(AB23/AVERAGE(EHP→EHP削減効果計算書!$AD$10:$AD$12),"")</f>
        <v/>
      </c>
      <c r="AC26" s="354" t="str">
        <f>IFERROR(AC23/AVERAGE(EHP→EHP削減効果計算書!$AD$10:$AD$12),"")</f>
        <v/>
      </c>
    </row>
    <row r="27" spans="1:29" hidden="1">
      <c r="A27" s="437"/>
      <c r="B27" s="435"/>
      <c r="C27" s="355" t="s">
        <v>163</v>
      </c>
      <c r="D27" s="372" t="str">
        <f>IFERROR(D25/AVERAGEIF(EHP→EHP削減効果計算書!$G$10:$G$26,"&lt;&gt;0"),"")</f>
        <v/>
      </c>
      <c r="E27" s="372" t="str">
        <f>IFERROR(E25/AVERAGEIF(EHP→EHP削減効果計算書!$G$10:$G$26,"&lt;&gt;0"),"")</f>
        <v/>
      </c>
      <c r="F27" s="372" t="str">
        <f>IFERROR(F25/AVERAGEIF(EHP→EHP削減効果計算書!$G$10:$G$26,"&lt;&gt;0"),"")</f>
        <v/>
      </c>
      <c r="G27" s="372" t="str">
        <f>IFERROR(G25/AVERAGEIF(EHP→EHP削減効果計算書!$G$10:$G$26,"&lt;&gt;0"),"")</f>
        <v/>
      </c>
      <c r="H27" s="372" t="str">
        <f>IFERROR(H25/AVERAGEIF(EHP→EHP削減効果計算書!$G$10:$G$26,"&lt;&gt;0"),"")</f>
        <v/>
      </c>
      <c r="I27" s="372" t="str">
        <f>IFERROR(I25/AVERAGEIF(EHP→EHP削減効果計算書!$G$10:$G$26,"&lt;&gt;0"),"")</f>
        <v/>
      </c>
      <c r="J27" s="372" t="str">
        <f>IFERROR(J25/AVERAGEIF(EHP→EHP削減効果計算書!$G$10:$G$26,"&lt;&gt;0"),"")</f>
        <v/>
      </c>
      <c r="K27" s="372" t="str">
        <f>IFERROR(K25/AVERAGEIF(EHP→EHP削減効果計算書!$G$10:$G$26,"&lt;&gt;0"),"")</f>
        <v/>
      </c>
      <c r="L27" s="372" t="str">
        <f>IFERROR(L25/AVERAGEIF(EHP→EHP削減効果計算書!$G$10:$G$26,"&lt;&gt;0"),"")</f>
        <v/>
      </c>
      <c r="M27" s="372" t="str">
        <f>IFERROR(M25/AVERAGEIF(EHP→EHP削減効果計算書!$G$10:$G$26,"&lt;&gt;0"),"")</f>
        <v/>
      </c>
      <c r="N27" s="372" t="str">
        <f>IFERROR(N25/AVERAGEIF(EHP→EHP削減効果計算書!$G$10:$G$26,"&lt;&gt;0"),"")</f>
        <v/>
      </c>
      <c r="O27" s="372" t="str">
        <f>IFERROR(O25/AVERAGEIF(EHP→EHP削減効果計算書!$G$10:$G$26,"&lt;&gt;0"),"")</f>
        <v/>
      </c>
      <c r="P27" s="372" t="str">
        <f>IFERROR(P25/AVERAGEIF(EHP→EHP削減効果計算書!$G$10:$G$26,"&lt;&gt;0"),"")</f>
        <v/>
      </c>
      <c r="Q27" s="372" t="str">
        <f>IFERROR(Q25/AVERAGEIF(EHP→EHP削減効果計算書!$G$10:$G$26,"&lt;&gt;0"),"")</f>
        <v/>
      </c>
      <c r="R27" s="372" t="str">
        <f>IFERROR(R25/AVERAGEIF(EHP→EHP削減効果計算書!$G$10:$G$26,"&lt;&gt;0"),"")</f>
        <v/>
      </c>
      <c r="S27" s="372" t="str">
        <f>IFERROR(S25/AVERAGEIF(EHP→EHP削減効果計算書!$G$10:$G$26,"&lt;&gt;0"),"")</f>
        <v/>
      </c>
      <c r="T27" s="372" t="str">
        <f>IFERROR(T25/AVERAGEIF(EHP→EHP削減効果計算書!$G$10:$G$26,"&lt;&gt;0"),"")</f>
        <v/>
      </c>
      <c r="U27" s="372" t="str">
        <f>IFERROR(U25/AVERAGEIF(EHP→EHP削減効果計算書!$G$10:$G$26,"&lt;&gt;0"),"")</f>
        <v/>
      </c>
      <c r="V27" s="372" t="str">
        <f>IFERROR(V25/AVERAGEIF(EHP→EHP削減効果計算書!$G$10:$G$26,"&lt;&gt;0"),"")</f>
        <v/>
      </c>
      <c r="W27" s="372" t="str">
        <f>IFERROR(W25/AVERAGEIF(EHP→EHP削減効果計算書!$G$10:$G$26,"&lt;&gt;0"),"")</f>
        <v/>
      </c>
      <c r="X27" s="372" t="str">
        <f>IFERROR(X25/AVERAGEIF(EHP→EHP削減効果計算書!$G$10:$G$26,"&lt;&gt;0"),"")</f>
        <v/>
      </c>
      <c r="Y27" s="372" t="str">
        <f>IFERROR(Y25/AVERAGEIF(EHP→EHP削減効果計算書!$G$10:$G$26,"&lt;&gt;0"),"")</f>
        <v/>
      </c>
      <c r="Z27" s="372" t="str">
        <f>IFERROR(Z25/AVERAGEIF(EHP→EHP削減効果計算書!$G$10:$G$26,"&lt;&gt;0"),"")</f>
        <v/>
      </c>
      <c r="AA27" s="372" t="str">
        <f>IFERROR(AA25/AVERAGEIF(EHP→EHP削減効果計算書!$G$10:$G$26,"&lt;&gt;0"),"")</f>
        <v/>
      </c>
      <c r="AB27" s="372" t="str">
        <f>IFERROR(AB25/AVERAGEIF(EHP→EHP削減効果計算書!$G$10:$G$26,"&lt;&gt;0"),"")</f>
        <v/>
      </c>
      <c r="AC27" s="372" t="str">
        <f>IFERROR(AC25/AVERAGEIF(EHP→EHP削減効果計算書!$G$10:$G$26,"&lt;&gt;0"),"")</f>
        <v/>
      </c>
    </row>
  </sheetData>
  <sheetProtection algorithmName="SHA-512" hashValue="iKPqqLh6FC3B4h9h8VCdJgYVZ6OKkFTtPS/3V3rZh36T2vugOI4yjNK2Rn20oUXnzVt0r5VX52xFgLQBw3kxEA==" saltValue="tLCUhFPh0gs0oUkUkv4CXg==" spinCount="100000" sheet="1" objects="1" scenarios="1" formatCells="0" formatColumns="0" formatRows="0"/>
  <mergeCells count="11">
    <mergeCell ref="B24:B25"/>
    <mergeCell ref="B26:B27"/>
    <mergeCell ref="A24:A27"/>
    <mergeCell ref="Q1:AC1"/>
    <mergeCell ref="D1:P1"/>
    <mergeCell ref="P2:P4"/>
    <mergeCell ref="AC2:AC4"/>
    <mergeCell ref="A3:B3"/>
    <mergeCell ref="A1:B2"/>
    <mergeCell ref="A4:B4"/>
    <mergeCell ref="A5:A22"/>
  </mergeCells>
  <phoneticPr fontId="2"/>
  <pageMargins left="0.7" right="0.7" top="0.75" bottom="0.75" header="0.3" footer="0.3"/>
  <pageSetup paperSize="9" scale="32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DC5398-686C-41A3-8F6C-89A5390EE315}">
  <sheetPr>
    <tabColor theme="7" tint="0.79998168889431442"/>
  </sheetPr>
  <dimension ref="A1:E7"/>
  <sheetViews>
    <sheetView workbookViewId="0">
      <selection activeCell="D14" sqref="D14"/>
    </sheetView>
  </sheetViews>
  <sheetFormatPr defaultRowHeight="18.75"/>
  <cols>
    <col min="1" max="1" width="13.25" bestFit="1" customWidth="1"/>
    <col min="2" max="2" width="13.25" customWidth="1"/>
    <col min="3" max="4" width="13" bestFit="1" customWidth="1"/>
    <col min="5" max="5" width="12.75" bestFit="1" customWidth="1"/>
  </cols>
  <sheetData>
    <row r="1" spans="1:5" ht="19.5" thickBot="1">
      <c r="A1" s="453" t="s">
        <v>129</v>
      </c>
      <c r="B1" s="454"/>
      <c r="C1" s="465"/>
      <c r="D1" s="466"/>
      <c r="E1" s="466"/>
    </row>
    <row r="2" spans="1:5" ht="19.5" thickBot="1">
      <c r="A2" s="178" t="s">
        <v>122</v>
      </c>
      <c r="B2" s="178" t="s">
        <v>123</v>
      </c>
      <c r="C2" s="178" t="s">
        <v>39</v>
      </c>
      <c r="D2" s="178" t="s">
        <v>124</v>
      </c>
      <c r="E2" s="178" t="s">
        <v>125</v>
      </c>
    </row>
    <row r="3" spans="1:5" ht="19.5" thickTop="1">
      <c r="A3" s="459">
        <f>IFERROR(SUM(EHP→EHP削減効果計算書!R10:R100),"")</f>
        <v>0</v>
      </c>
      <c r="B3" s="457">
        <f>IFERROR(SUM(EHP→EHP削減効果計算書!AJ10:AJ100),"")</f>
        <v>0</v>
      </c>
      <c r="C3" s="455">
        <f>A3-B3</f>
        <v>0</v>
      </c>
      <c r="D3" s="463" t="str">
        <f>IFERROR(1-(B3/A3),"0")</f>
        <v>0</v>
      </c>
      <c r="E3" s="461" t="str">
        <f>IF(D3="","",IF(0.3&lt;=D3,"補助対象","対象外"))</f>
        <v>補助対象</v>
      </c>
    </row>
    <row r="4" spans="1:5" ht="19.5" thickBot="1">
      <c r="A4" s="460"/>
      <c r="B4" s="458"/>
      <c r="C4" s="456"/>
      <c r="D4" s="464"/>
      <c r="E4" s="462"/>
    </row>
    <row r="6" spans="1:5" ht="19.5" thickBot="1"/>
    <row r="7" spans="1:5" ht="19.5" thickBot="1">
      <c r="A7" s="91" t="s">
        <v>43</v>
      </c>
      <c r="B7" s="2"/>
      <c r="C7" s="34">
        <v>0.441</v>
      </c>
    </row>
  </sheetData>
  <sheetProtection algorithmName="SHA-512" hashValue="0m5uE8V5puM9s3wFTpCz5fPm9ULj7KzikiumcVIcqqAhVa2hmWtMmY9lxd3ANaINdAl6zYZzL94KDijA1rGJTA==" saltValue="StACZLBrjEX0gNBKdZDvag==" spinCount="100000" sheet="1" objects="1" scenarios="1" formatCells="0" formatColumns="0" formatRows="0"/>
  <mergeCells count="7">
    <mergeCell ref="A1:B1"/>
    <mergeCell ref="C3:C4"/>
    <mergeCell ref="B3:B4"/>
    <mergeCell ref="A3:A4"/>
    <mergeCell ref="E3:E4"/>
    <mergeCell ref="D3:D4"/>
    <mergeCell ref="C1:E1"/>
  </mergeCells>
  <phoneticPr fontId="2"/>
  <conditionalFormatting sqref="C3">
    <cfRule type="cellIs" dxfId="13" priority="3" operator="equal">
      <formula>"補助対象"</formula>
    </cfRule>
  </conditionalFormatting>
  <conditionalFormatting sqref="D3">
    <cfRule type="cellIs" dxfId="12" priority="2" operator="equal">
      <formula>"補助対象"</formula>
    </cfRule>
  </conditionalFormatting>
  <conditionalFormatting sqref="E3">
    <cfRule type="cellIs" dxfId="11" priority="1" operator="equal">
      <formula>"補助対象"</formula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3EB9A3-E070-48DD-B5D6-557159A022C0}">
  <sheetPr codeName="Sheet7"/>
  <dimension ref="A1:AB21"/>
  <sheetViews>
    <sheetView workbookViewId="0">
      <selection activeCell="B10" sqref="B10:B11"/>
    </sheetView>
  </sheetViews>
  <sheetFormatPr defaultRowHeight="18.75"/>
  <cols>
    <col min="1" max="1" width="11" bestFit="1" customWidth="1"/>
    <col min="2" max="2" width="9" style="109" bestFit="1" customWidth="1"/>
    <col min="3" max="10" width="6.75" style="110" bestFit="1" customWidth="1"/>
    <col min="11" max="14" width="5.75" style="110" bestFit="1" customWidth="1"/>
    <col min="15" max="15" width="9" style="110"/>
    <col min="16" max="17" width="6.75" style="110" bestFit="1" customWidth="1"/>
    <col min="18" max="22" width="5.75" style="110" bestFit="1" customWidth="1"/>
    <col min="23" max="27" width="6.75" style="110" bestFit="1" customWidth="1"/>
    <col min="28" max="28" width="9" style="112"/>
  </cols>
  <sheetData>
    <row r="1" spans="1:28">
      <c r="C1" s="467" t="s">
        <v>59</v>
      </c>
      <c r="D1" s="467"/>
      <c r="E1" s="467"/>
      <c r="F1" s="467"/>
      <c r="G1" s="467"/>
      <c r="H1" s="467"/>
      <c r="I1" s="467"/>
      <c r="J1" s="467"/>
      <c r="K1" s="467"/>
      <c r="L1" s="467"/>
      <c r="M1" s="467"/>
      <c r="N1" s="467"/>
      <c r="O1" s="467"/>
      <c r="P1" s="467" t="s">
        <v>60</v>
      </c>
      <c r="Q1" s="467"/>
      <c r="R1" s="467"/>
      <c r="S1" s="467"/>
      <c r="T1" s="467"/>
      <c r="U1" s="467"/>
      <c r="V1" s="467"/>
      <c r="W1" s="467"/>
      <c r="X1" s="467"/>
      <c r="Y1" s="467"/>
      <c r="Z1" s="467"/>
      <c r="AA1" s="467"/>
      <c r="AB1" s="467"/>
    </row>
    <row r="2" spans="1:28">
      <c r="C2" s="110" t="s">
        <v>55</v>
      </c>
      <c r="D2" s="110" t="s">
        <v>44</v>
      </c>
      <c r="E2" s="110" t="s">
        <v>45</v>
      </c>
      <c r="F2" s="110" t="s">
        <v>46</v>
      </c>
      <c r="G2" s="110" t="s">
        <v>47</v>
      </c>
      <c r="H2" s="110" t="s">
        <v>48</v>
      </c>
      <c r="I2" s="110" t="s">
        <v>49</v>
      </c>
      <c r="J2" s="110" t="s">
        <v>50</v>
      </c>
      <c r="K2" s="110" t="s">
        <v>51</v>
      </c>
      <c r="L2" s="110" t="s">
        <v>52</v>
      </c>
      <c r="M2" s="110" t="s">
        <v>53</v>
      </c>
      <c r="N2" s="110" t="s">
        <v>54</v>
      </c>
      <c r="O2" s="468" t="s">
        <v>61</v>
      </c>
      <c r="P2" s="110" t="s">
        <v>55</v>
      </c>
      <c r="Q2" s="110" t="s">
        <v>44</v>
      </c>
      <c r="R2" s="110" t="s">
        <v>45</v>
      </c>
      <c r="S2" s="110" t="s">
        <v>46</v>
      </c>
      <c r="T2" s="110" t="s">
        <v>47</v>
      </c>
      <c r="U2" s="110" t="s">
        <v>48</v>
      </c>
      <c r="V2" s="110" t="s">
        <v>49</v>
      </c>
      <c r="W2" s="110" t="s">
        <v>50</v>
      </c>
      <c r="X2" s="110" t="s">
        <v>51</v>
      </c>
      <c r="Y2" s="110" t="s">
        <v>52</v>
      </c>
      <c r="Z2" s="110" t="s">
        <v>53</v>
      </c>
      <c r="AA2" s="110" t="s">
        <v>54</v>
      </c>
      <c r="AB2" s="470" t="s">
        <v>61</v>
      </c>
    </row>
    <row r="3" spans="1:28">
      <c r="A3" t="s">
        <v>56</v>
      </c>
      <c r="C3" s="111">
        <v>20</v>
      </c>
      <c r="D3" s="111">
        <v>20</v>
      </c>
      <c r="E3" s="111">
        <v>20</v>
      </c>
      <c r="F3" s="111">
        <v>0</v>
      </c>
      <c r="G3" s="111">
        <v>0</v>
      </c>
      <c r="H3" s="111">
        <v>0</v>
      </c>
      <c r="I3" s="111">
        <v>20</v>
      </c>
      <c r="J3" s="111">
        <v>20</v>
      </c>
      <c r="K3" s="111">
        <v>20</v>
      </c>
      <c r="L3" s="111">
        <v>20</v>
      </c>
      <c r="M3" s="111">
        <v>20</v>
      </c>
      <c r="N3" s="111">
        <v>20</v>
      </c>
      <c r="O3" s="469"/>
      <c r="P3" s="125">
        <f t="shared" ref="P3:AA3" si="0">C3</f>
        <v>20</v>
      </c>
      <c r="Q3" s="125">
        <f t="shared" si="0"/>
        <v>20</v>
      </c>
      <c r="R3" s="125">
        <f t="shared" si="0"/>
        <v>20</v>
      </c>
      <c r="S3" s="125">
        <f t="shared" si="0"/>
        <v>0</v>
      </c>
      <c r="T3" s="125">
        <f t="shared" si="0"/>
        <v>0</v>
      </c>
      <c r="U3" s="125">
        <f t="shared" si="0"/>
        <v>0</v>
      </c>
      <c r="V3" s="125">
        <f t="shared" si="0"/>
        <v>20</v>
      </c>
      <c r="W3" s="125">
        <f t="shared" si="0"/>
        <v>20</v>
      </c>
      <c r="X3" s="125">
        <f t="shared" si="0"/>
        <v>20</v>
      </c>
      <c r="Y3" s="125">
        <f t="shared" si="0"/>
        <v>20</v>
      </c>
      <c r="Z3" s="125">
        <f t="shared" si="0"/>
        <v>20</v>
      </c>
      <c r="AA3" s="125">
        <f t="shared" si="0"/>
        <v>20</v>
      </c>
      <c r="AB3" s="471"/>
    </row>
    <row r="4" spans="1:28">
      <c r="A4" t="s">
        <v>58</v>
      </c>
      <c r="C4" s="113">
        <v>12.8</v>
      </c>
      <c r="D4" s="113">
        <v>22.9</v>
      </c>
      <c r="E4" s="113">
        <v>34.299999999999997</v>
      </c>
      <c r="F4" s="113">
        <v>60</v>
      </c>
      <c r="G4" s="113">
        <v>66</v>
      </c>
      <c r="H4" s="113">
        <v>46.2</v>
      </c>
      <c r="I4" s="113">
        <v>21.4</v>
      </c>
      <c r="J4" s="113">
        <v>9.1999999999999993</v>
      </c>
      <c r="K4" s="113">
        <v>0</v>
      </c>
      <c r="L4" s="113">
        <v>0</v>
      </c>
      <c r="M4" s="113">
        <v>0</v>
      </c>
      <c r="N4" s="113">
        <v>0</v>
      </c>
      <c r="O4" s="469"/>
      <c r="P4" s="114">
        <v>15.1</v>
      </c>
      <c r="Q4" s="114">
        <v>8.1999999999999993</v>
      </c>
      <c r="R4" s="114">
        <v>0</v>
      </c>
      <c r="S4" s="114">
        <v>0</v>
      </c>
      <c r="T4" s="114">
        <v>0</v>
      </c>
      <c r="U4" s="114">
        <v>0</v>
      </c>
      <c r="V4" s="114">
        <v>0</v>
      </c>
      <c r="W4" s="114">
        <v>20.3</v>
      </c>
      <c r="X4" s="114">
        <v>32.799999999999997</v>
      </c>
      <c r="Y4" s="114">
        <v>45.8</v>
      </c>
      <c r="Z4" s="114">
        <v>46.3</v>
      </c>
      <c r="AA4" s="114">
        <v>25.4</v>
      </c>
      <c r="AB4" s="471"/>
    </row>
    <row r="5" spans="1:28">
      <c r="A5" t="s">
        <v>57</v>
      </c>
      <c r="B5" s="109">
        <f>EHP→EHP削減効果計算書!B10</f>
        <v>0</v>
      </c>
      <c r="C5" s="116">
        <f>C$3*'EHP(定格)削減効果計算書（空調）'!$D7*'EHP(定格)削減効果計算書（空調）'!$E7*'EHP(定格)削減効果計算書（空調）'!$F7*C$4*0.01</f>
        <v>2.56</v>
      </c>
      <c r="D5" s="116">
        <f>D$3*'EHP(定格)削減効果計算書（空調）'!$D7*'EHP(定格)削減効果計算書（空調）'!$E7*'EHP(定格)削減効果計算書（空調）'!$F7*D$4*0.01</f>
        <v>4.58</v>
      </c>
      <c r="E5" s="116">
        <f>E$3*'EHP(定格)削減効果計算書（空調）'!$D7*'EHP(定格)削減効果計算書（空調）'!$E7*'EHP(定格)削減効果計算書（空調）'!$F7*E$4*0.01</f>
        <v>6.86</v>
      </c>
      <c r="F5" s="116">
        <f>F$3*'EHP(定格)削減効果計算書（空調）'!$D7*'EHP(定格)削減効果計算書（空調）'!$E7*'EHP(定格)削減効果計算書（空調）'!$F7*F$4*0.01</f>
        <v>0</v>
      </c>
      <c r="G5" s="116">
        <f>G$3*'EHP(定格)削減効果計算書（空調）'!$D7*'EHP(定格)削減効果計算書（空調）'!$E7*'EHP(定格)削減効果計算書（空調）'!$F7*G$4*0.01</f>
        <v>0</v>
      </c>
      <c r="H5" s="116">
        <f>H$3*'EHP(定格)削減効果計算書（空調）'!$D7*'EHP(定格)削減効果計算書（空調）'!$E7*'EHP(定格)削減効果計算書（空調）'!$F7*H$4*0.01</f>
        <v>0</v>
      </c>
      <c r="I5" s="116">
        <f>I$3*'EHP(定格)削減効果計算書（空調）'!$D7*'EHP(定格)削減効果計算書（空調）'!$E7*'EHP(定格)削減効果計算書（空調）'!$F7*I$4*0.01</f>
        <v>4.28</v>
      </c>
      <c r="J5" s="116">
        <f>J$3*'EHP(定格)削減効果計算書（空調）'!$D7*'EHP(定格)削減効果計算書（空調）'!$E7*'EHP(定格)削減効果計算書（空調）'!$F7*J$4*0.01</f>
        <v>1.84</v>
      </c>
      <c r="K5" s="116">
        <f>K$3*'EHP(定格)削減効果計算書（空調）'!$D7*'EHP(定格)削減効果計算書（空調）'!$E7*'EHP(定格)削減効果計算書（空調）'!$F7*K$4*0.01</f>
        <v>0</v>
      </c>
      <c r="L5" s="116">
        <f>L$3*'EHP(定格)削減効果計算書（空調）'!$D7*'EHP(定格)削減効果計算書（空調）'!$E7*'EHP(定格)削減効果計算書（空調）'!$F7*L$4*0.01</f>
        <v>0</v>
      </c>
      <c r="M5" s="116">
        <f>M$3*'EHP(定格)削減効果計算書（空調）'!$D7*'EHP(定格)削減効果計算書（空調）'!$E7*'EHP(定格)削減効果計算書（空調）'!$F7*M$4*0.01</f>
        <v>0</v>
      </c>
      <c r="N5" s="116">
        <f>N$3*'EHP(定格)削減効果計算書（空調）'!$D7*'EHP(定格)削減効果計算書（空調）'!$E7*'EHP(定格)削減効果計算書（空調）'!$F7*N$4*0.01</f>
        <v>0</v>
      </c>
      <c r="O5" s="116">
        <f>SUM(C5:N5)</f>
        <v>20.12</v>
      </c>
      <c r="P5" s="115">
        <f>P$3*'EHP(定格)削減効果計算書（空調）'!$D7*'EHP(定格)削減効果計算書（空調）'!$E7*'EHP(定格)削減効果計算書（空調）'!$I7*P$4*0.01</f>
        <v>9.06</v>
      </c>
      <c r="Q5" s="115">
        <f>Q$3*'EHP(定格)削減効果計算書（空調）'!$D7*'EHP(定格)削減効果計算書（空調）'!$E7*'EHP(定格)削減効果計算書（空調）'!$I7*Q$4*0.01</f>
        <v>4.92</v>
      </c>
      <c r="R5" s="115">
        <f>R$3*'EHP(定格)削減効果計算書（空調）'!$D7*'EHP(定格)削減効果計算書（空調）'!$E7*'EHP(定格)削減効果計算書（空調）'!$I7*R$4*0.01</f>
        <v>0</v>
      </c>
      <c r="S5" s="115">
        <f>S$3*'EHP(定格)削減効果計算書（空調）'!$D7*'EHP(定格)削減効果計算書（空調）'!$E7*'EHP(定格)削減効果計算書（空調）'!$I7*S$4*0.01</f>
        <v>0</v>
      </c>
      <c r="T5" s="115">
        <f>T$3*'EHP(定格)削減効果計算書（空調）'!$D7*'EHP(定格)削減効果計算書（空調）'!$E7*'EHP(定格)削減効果計算書（空調）'!$I7*T$4*0.01</f>
        <v>0</v>
      </c>
      <c r="U5" s="115">
        <f>U$3*'EHP(定格)削減効果計算書（空調）'!$D7*'EHP(定格)削減効果計算書（空調）'!$E7*'EHP(定格)削減効果計算書（空調）'!$I7*U$4*0.01</f>
        <v>0</v>
      </c>
      <c r="V5" s="115">
        <f>V$3*'EHP(定格)削減効果計算書（空調）'!$D7*'EHP(定格)削減効果計算書（空調）'!$E7*'EHP(定格)削減効果計算書（空調）'!$I7*V$4*0.01</f>
        <v>0</v>
      </c>
      <c r="W5" s="115">
        <f>W$3*'EHP(定格)削減効果計算書（空調）'!$D7*'EHP(定格)削減効果計算書（空調）'!$E7*'EHP(定格)削減効果計算書（空調）'!$I7*W$4*0.01</f>
        <v>12.18</v>
      </c>
      <c r="X5" s="115">
        <f>X$3*'EHP(定格)削減効果計算書（空調）'!$D7*'EHP(定格)削減効果計算書（空調）'!$E7*'EHP(定格)削減効果計算書（空調）'!$I7*X$4*0.01</f>
        <v>19.68</v>
      </c>
      <c r="Y5" s="115">
        <f>Y$3*'EHP(定格)削減効果計算書（空調）'!$D7*'EHP(定格)削減効果計算書（空調）'!$E7*'EHP(定格)削減効果計算書（空調）'!$I7*Y$4*0.01</f>
        <v>27.48</v>
      </c>
      <c r="Z5" s="115">
        <f>Z$3*'EHP(定格)削減効果計算書（空調）'!$D7*'EHP(定格)削減効果計算書（空調）'!$E7*'EHP(定格)削減効果計算書（空調）'!$I7*Z$4*0.01</f>
        <v>27.78</v>
      </c>
      <c r="AA5" s="115">
        <f>AA$3*'EHP(定格)削減効果計算書（空調）'!$D7*'EHP(定格)削減効果計算書（空調）'!$E7*'EHP(定格)削減効果計算書（空調）'!$I7*AA$4*0.01</f>
        <v>15.24</v>
      </c>
      <c r="AB5" s="115">
        <f>SUM(P5:AA5)</f>
        <v>116.34</v>
      </c>
    </row>
    <row r="6" spans="1:28">
      <c r="B6" s="109">
        <f>EHP→EHP削減効果計算書!B11</f>
        <v>0</v>
      </c>
      <c r="C6" s="116">
        <f>C$3*'EHP(定格)削減効果計算書（空調）'!$D8*'EHP(定格)削減効果計算書（空調）'!$E8*'EHP(定格)削減効果計算書（空調）'!$F8*C$4*0.01</f>
        <v>20.48</v>
      </c>
      <c r="D6" s="116">
        <f>D$3*'EHP(定格)削減効果計算書（空調）'!$D8*'EHP(定格)削減効果計算書（空調）'!$E8*'EHP(定格)削減効果計算書（空調）'!$F8*D$4*0.01</f>
        <v>36.64</v>
      </c>
      <c r="E6" s="116">
        <f>E$3*'EHP(定格)削減効果計算書（空調）'!$D8*'EHP(定格)削減効果計算書（空調）'!$E8*'EHP(定格)削減効果計算書（空調）'!$F8*E$4*0.01</f>
        <v>54.88</v>
      </c>
      <c r="F6" s="116">
        <f>F$3*'EHP(定格)削減効果計算書（空調）'!$D8*'EHP(定格)削減効果計算書（空調）'!$E8*'EHP(定格)削減効果計算書（空調）'!$F8*F$4*0.01</f>
        <v>0</v>
      </c>
      <c r="G6" s="116">
        <f>G$3*'EHP(定格)削減効果計算書（空調）'!$D8*'EHP(定格)削減効果計算書（空調）'!$E8*'EHP(定格)削減効果計算書（空調）'!$F8*G$4*0.01</f>
        <v>0</v>
      </c>
      <c r="H6" s="116">
        <f>H$3*'EHP(定格)削減効果計算書（空調）'!$D8*'EHP(定格)削減効果計算書（空調）'!$E8*'EHP(定格)削減効果計算書（空調）'!$F8*H$4*0.01</f>
        <v>0</v>
      </c>
      <c r="I6" s="116">
        <f>I$3*'EHP(定格)削減効果計算書（空調）'!$D8*'EHP(定格)削減効果計算書（空調）'!$E8*'EHP(定格)削減効果計算書（空調）'!$F8*I$4*0.01</f>
        <v>34.24</v>
      </c>
      <c r="J6" s="116">
        <f>J$3*'EHP(定格)削減効果計算書（空調）'!$D8*'EHP(定格)削減効果計算書（空調）'!$E8*'EHP(定格)削減効果計算書（空調）'!$F8*J$4*0.01</f>
        <v>14.72</v>
      </c>
      <c r="K6" s="116">
        <f>K$3*'EHP(定格)削減効果計算書（空調）'!$D8*'EHP(定格)削減効果計算書（空調）'!$E8*'EHP(定格)削減効果計算書（空調）'!$F8*K$4*0.01</f>
        <v>0</v>
      </c>
      <c r="L6" s="116">
        <f>L$3*'EHP(定格)削減効果計算書（空調）'!$D8*'EHP(定格)削減効果計算書（空調）'!$E8*'EHP(定格)削減効果計算書（空調）'!$F8*L$4*0.01</f>
        <v>0</v>
      </c>
      <c r="M6" s="116">
        <f>M$3*'EHP(定格)削減効果計算書（空調）'!$D8*'EHP(定格)削減効果計算書（空調）'!$E8*'EHP(定格)削減効果計算書（空調）'!$F8*M$4*0.01</f>
        <v>0</v>
      </c>
      <c r="N6" s="116">
        <f>N$3*'EHP(定格)削減効果計算書（空調）'!$D8*'EHP(定格)削減効果計算書（空調）'!$E8*'EHP(定格)削減効果計算書（空調）'!$F8*N$4*0.01</f>
        <v>0</v>
      </c>
      <c r="O6" s="116">
        <f>SUM(C6:N6)</f>
        <v>160.96</v>
      </c>
      <c r="P6" s="115">
        <f>P$3*'EHP(定格)削減効果計算書（空調）'!$D8*'EHP(定格)削減効果計算書（空調）'!$E8*'EHP(定格)削減効果計算書（空調）'!$I8*P$4*0.01</f>
        <v>72.48</v>
      </c>
      <c r="Q6" s="115">
        <f>Q$3*'EHP(定格)削減効果計算書（空調）'!$D8*'EHP(定格)削減効果計算書（空調）'!$E8*'EHP(定格)削減効果計算書（空調）'!$I8*Q$4*0.01</f>
        <v>39.36</v>
      </c>
      <c r="R6" s="115">
        <f>R$3*'EHP(定格)削減効果計算書（空調）'!$D8*'EHP(定格)削減効果計算書（空調）'!$E8*'EHP(定格)削減効果計算書（空調）'!$I8*R$4*0.01</f>
        <v>0</v>
      </c>
      <c r="S6" s="115">
        <f>S$3*'EHP(定格)削減効果計算書（空調）'!$D8*'EHP(定格)削減効果計算書（空調）'!$E8*'EHP(定格)削減効果計算書（空調）'!$I8*S$4*0.01</f>
        <v>0</v>
      </c>
      <c r="T6" s="115">
        <f>T$3*'EHP(定格)削減効果計算書（空調）'!$D8*'EHP(定格)削減効果計算書（空調）'!$E8*'EHP(定格)削減効果計算書（空調）'!$I8*T$4*0.01</f>
        <v>0</v>
      </c>
      <c r="U6" s="115">
        <f>U$3*'EHP(定格)削減効果計算書（空調）'!$D8*'EHP(定格)削減効果計算書（空調）'!$E8*'EHP(定格)削減効果計算書（空調）'!$I8*U$4*0.01</f>
        <v>0</v>
      </c>
      <c r="V6" s="115">
        <f>V$3*'EHP(定格)削減効果計算書（空調）'!$D8*'EHP(定格)削減効果計算書（空調）'!$E8*'EHP(定格)削減効果計算書（空調）'!$I8*V$4*0.01</f>
        <v>0</v>
      </c>
      <c r="W6" s="115">
        <f>W$3*'EHP(定格)削減効果計算書（空調）'!$D8*'EHP(定格)削減効果計算書（空調）'!$E8*'EHP(定格)削減効果計算書（空調）'!$I8*W$4*0.01</f>
        <v>97.44</v>
      </c>
      <c r="X6" s="115">
        <f>X$3*'EHP(定格)削減効果計算書（空調）'!$D8*'EHP(定格)削減効果計算書（空調）'!$E8*'EHP(定格)削減効果計算書（空調）'!$I8*X$4*0.01</f>
        <v>157.44</v>
      </c>
      <c r="Y6" s="115">
        <f>Y$3*'EHP(定格)削減効果計算書（空調）'!$D8*'EHP(定格)削減効果計算書（空調）'!$E8*'EHP(定格)削減効果計算書（空調）'!$I8*Y$4*0.01</f>
        <v>219.84</v>
      </c>
      <c r="Z6" s="115">
        <f>Z$3*'EHP(定格)削減効果計算書（空調）'!$D8*'EHP(定格)削減効果計算書（空調）'!$E8*'EHP(定格)削減効果計算書（空調）'!$I8*Z$4*0.01</f>
        <v>222.24</v>
      </c>
      <c r="AA6" s="115">
        <f>AA$3*'EHP(定格)削減効果計算書（空調）'!$D8*'EHP(定格)削減効果計算書（空調）'!$E8*'EHP(定格)削減効果計算書（空調）'!$I8*AA$4*0.01</f>
        <v>121.92</v>
      </c>
      <c r="AB6" s="115">
        <f>SUM(P6:AA6)</f>
        <v>930.72</v>
      </c>
    </row>
    <row r="7" spans="1:28">
      <c r="B7" s="109">
        <f>EHP→EHP削減効果計算書!B12</f>
        <v>0</v>
      </c>
      <c r="C7" s="116">
        <f>C$3*'EHP(定格)削減効果計算書（空調）'!$D9*'EHP(定格)削減効果計算書（空調）'!$E9*'EHP(定格)削減効果計算書（空調）'!$F9*C$4*0.01</f>
        <v>69.12</v>
      </c>
      <c r="D7" s="116">
        <f>D$3*'EHP(定格)削減効果計算書（空調）'!$D9*'EHP(定格)削減効果計算書（空調）'!$E9*'EHP(定格)削減効果計算書（空調）'!$F9*D$4*0.01</f>
        <v>123.66</v>
      </c>
      <c r="E7" s="116">
        <f>E$3*'EHP(定格)削減効果計算書（空調）'!$D9*'EHP(定格)削減効果計算書（空調）'!$E9*'EHP(定格)削減効果計算書（空調）'!$F9*E$4*0.01</f>
        <v>185.22</v>
      </c>
      <c r="F7" s="116">
        <f>F$3*'EHP(定格)削減効果計算書（空調）'!$D9*'EHP(定格)削減効果計算書（空調）'!$E9*'EHP(定格)削減効果計算書（空調）'!$F9*F$4*0.01</f>
        <v>0</v>
      </c>
      <c r="G7" s="116">
        <f>G$3*'EHP(定格)削減効果計算書（空調）'!$D9*'EHP(定格)削減効果計算書（空調）'!$E9*'EHP(定格)削減効果計算書（空調）'!$F9*G$4*0.01</f>
        <v>0</v>
      </c>
      <c r="H7" s="116">
        <f>H$3*'EHP(定格)削減効果計算書（空調）'!$D9*'EHP(定格)削減効果計算書（空調）'!$E9*'EHP(定格)削減効果計算書（空調）'!$F9*H$4*0.01</f>
        <v>0</v>
      </c>
      <c r="I7" s="116">
        <f>I$3*'EHP(定格)削減効果計算書（空調）'!$D9*'EHP(定格)削減効果計算書（空調）'!$E9*'EHP(定格)削減効果計算書（空調）'!$F9*I$4*0.01</f>
        <v>115.56</v>
      </c>
      <c r="J7" s="116">
        <f>J$3*'EHP(定格)削減効果計算書（空調）'!$D9*'EHP(定格)削減効果計算書（空調）'!$E9*'EHP(定格)削減効果計算書（空調）'!$F9*J$4*0.01</f>
        <v>49.68</v>
      </c>
      <c r="K7" s="116">
        <f>K$3*'EHP(定格)削減効果計算書（空調）'!$D9*'EHP(定格)削減効果計算書（空調）'!$E9*'EHP(定格)削減効果計算書（空調）'!$F9*K$4*0.01</f>
        <v>0</v>
      </c>
      <c r="L7" s="116">
        <f>L$3*'EHP(定格)削減効果計算書（空調）'!$D9*'EHP(定格)削減効果計算書（空調）'!$E9*'EHP(定格)削減効果計算書（空調）'!$F9*L$4*0.01</f>
        <v>0</v>
      </c>
      <c r="M7" s="116">
        <f>M$3*'EHP(定格)削減効果計算書（空調）'!$D9*'EHP(定格)削減効果計算書（空調）'!$E9*'EHP(定格)削減効果計算書（空調）'!$F9*M$4*0.01</f>
        <v>0</v>
      </c>
      <c r="N7" s="116">
        <f>N$3*'EHP(定格)削減効果計算書（空調）'!$D9*'EHP(定格)削減効果計算書（空調）'!$E9*'EHP(定格)削減効果計算書（空調）'!$F9*N$4*0.01</f>
        <v>0</v>
      </c>
      <c r="O7" s="116">
        <f t="shared" ref="O7:O21" si="1">SUM(C7:N7)</f>
        <v>543.24</v>
      </c>
      <c r="P7" s="115">
        <f>P$3*'EHP(定格)削減効果計算書（空調）'!$D9*'EHP(定格)削減効果計算書（空調）'!$E9*'EHP(定格)削減効果計算書（空調）'!$I9*P$4*0.01</f>
        <v>244.62</v>
      </c>
      <c r="Q7" s="115">
        <f>Q$3*'EHP(定格)削減効果計算書（空調）'!$D9*'EHP(定格)削減効果計算書（空調）'!$E9*'EHP(定格)削減効果計算書（空調）'!$I9*Q$4*0.01</f>
        <v>132.83999999999997</v>
      </c>
      <c r="R7" s="115">
        <f>R$3*'EHP(定格)削減効果計算書（空調）'!$D9*'EHP(定格)削減効果計算書（空調）'!$E9*'EHP(定格)削減効果計算書（空調）'!$I9*R$4*0.01</f>
        <v>0</v>
      </c>
      <c r="S7" s="115">
        <f>S$3*'EHP(定格)削減効果計算書（空調）'!$D9*'EHP(定格)削減効果計算書（空調）'!$E9*'EHP(定格)削減効果計算書（空調）'!$I9*S$4*0.01</f>
        <v>0</v>
      </c>
      <c r="T7" s="115">
        <f>T$3*'EHP(定格)削減効果計算書（空調）'!$D9*'EHP(定格)削減効果計算書（空調）'!$E9*'EHP(定格)削減効果計算書（空調）'!$I9*T$4*0.01</f>
        <v>0</v>
      </c>
      <c r="U7" s="115">
        <f>U$3*'EHP(定格)削減効果計算書（空調）'!$D9*'EHP(定格)削減効果計算書（空調）'!$E9*'EHP(定格)削減効果計算書（空調）'!$I9*U$4*0.01</f>
        <v>0</v>
      </c>
      <c r="V7" s="115">
        <f>V$3*'EHP(定格)削減効果計算書（空調）'!$D9*'EHP(定格)削減効果計算書（空調）'!$E9*'EHP(定格)削減効果計算書（空調）'!$I9*V$4*0.01</f>
        <v>0</v>
      </c>
      <c r="W7" s="115">
        <f>W$3*'EHP(定格)削減効果計算書（空調）'!$D9*'EHP(定格)削減効果計算書（空調）'!$E9*'EHP(定格)削減効果計算書（空調）'!$I9*W$4*0.01</f>
        <v>328.86</v>
      </c>
      <c r="X7" s="115">
        <f>X$3*'EHP(定格)削減効果計算書（空調）'!$D9*'EHP(定格)削減効果計算書（空調）'!$E9*'EHP(定格)削減効果計算書（空調）'!$I9*X$4*0.01</f>
        <v>531.3599999999999</v>
      </c>
      <c r="Y7" s="115">
        <f>Y$3*'EHP(定格)削減効果計算書（空調）'!$D9*'EHP(定格)削減効果計算書（空調）'!$E9*'EHP(定格)削減効果計算書（空調）'!$I9*Y$4*0.01</f>
        <v>741.96</v>
      </c>
      <c r="Z7" s="115">
        <f>Z$3*'EHP(定格)削減効果計算書（空調）'!$D9*'EHP(定格)削減効果計算書（空調）'!$E9*'EHP(定格)削減効果計算書（空調）'!$I9*Z$4*0.01</f>
        <v>750.06000000000006</v>
      </c>
      <c r="AA7" s="115">
        <f>AA$3*'EHP(定格)削減効果計算書（空調）'!$D9*'EHP(定格)削減効果計算書（空調）'!$E9*'EHP(定格)削減効果計算書（空調）'!$I9*AA$4*0.01</f>
        <v>411.48</v>
      </c>
      <c r="AB7" s="115">
        <f t="shared" ref="AB7:AB21" si="2">SUM(P7:AA7)</f>
        <v>3141.18</v>
      </c>
    </row>
    <row r="8" spans="1:28">
      <c r="B8" s="109">
        <f>EHP→EHP削減効果計算書!B13</f>
        <v>0</v>
      </c>
      <c r="C8" s="116">
        <f>C$3*'EHP(定格)削減効果計算書（空調）'!$D10*'EHP(定格)削減効果計算書（空調）'!$E10*'EHP(定格)削減効果計算書（空調）'!$F10*C$4*0.01</f>
        <v>163.84</v>
      </c>
      <c r="D8" s="116">
        <f>D$3*'EHP(定格)削減効果計算書（空調）'!$D10*'EHP(定格)削減効果計算書（空調）'!$E10*'EHP(定格)削減効果計算書（空調）'!$F10*D$4*0.01</f>
        <v>293.12</v>
      </c>
      <c r="E8" s="116">
        <f>E$3*'EHP(定格)削減効果計算書（空調）'!$D10*'EHP(定格)削減効果計算書（空調）'!$E10*'EHP(定格)削減効果計算書（空調）'!$F10*E$4*0.01</f>
        <v>439.04</v>
      </c>
      <c r="F8" s="116">
        <f>F$3*'EHP(定格)削減効果計算書（空調）'!$D10*'EHP(定格)削減効果計算書（空調）'!$E10*'EHP(定格)削減効果計算書（空調）'!$F10*F$4*0.01</f>
        <v>0</v>
      </c>
      <c r="G8" s="116">
        <f>G$3*'EHP(定格)削減効果計算書（空調）'!$D10*'EHP(定格)削減効果計算書（空調）'!$E10*'EHP(定格)削減効果計算書（空調）'!$F10*G$4*0.01</f>
        <v>0</v>
      </c>
      <c r="H8" s="116">
        <f>H$3*'EHP(定格)削減効果計算書（空調）'!$D10*'EHP(定格)削減効果計算書（空調）'!$E10*'EHP(定格)削減効果計算書（空調）'!$F10*H$4*0.01</f>
        <v>0</v>
      </c>
      <c r="I8" s="116">
        <f>I$3*'EHP(定格)削減効果計算書（空調）'!$D10*'EHP(定格)削減効果計算書（空調）'!$E10*'EHP(定格)削減効果計算書（空調）'!$F10*I$4*0.01</f>
        <v>273.92</v>
      </c>
      <c r="J8" s="116">
        <f>J$3*'EHP(定格)削減効果計算書（空調）'!$D10*'EHP(定格)削減効果計算書（空調）'!$E10*'EHP(定格)削減効果計算書（空調）'!$F10*J$4*0.01</f>
        <v>117.76</v>
      </c>
      <c r="K8" s="116">
        <f>K$3*'EHP(定格)削減効果計算書（空調）'!$D10*'EHP(定格)削減効果計算書（空調）'!$E10*'EHP(定格)削減効果計算書（空調）'!$F10*K$4*0.01</f>
        <v>0</v>
      </c>
      <c r="L8" s="116">
        <f>L$3*'EHP(定格)削減効果計算書（空調）'!$D10*'EHP(定格)削減効果計算書（空調）'!$E10*'EHP(定格)削減効果計算書（空調）'!$F10*L$4*0.01</f>
        <v>0</v>
      </c>
      <c r="M8" s="116">
        <f>M$3*'EHP(定格)削減効果計算書（空調）'!$D10*'EHP(定格)削減効果計算書（空調）'!$E10*'EHP(定格)削減効果計算書（空調）'!$F10*M$4*0.01</f>
        <v>0</v>
      </c>
      <c r="N8" s="116">
        <f>N$3*'EHP(定格)削減効果計算書（空調）'!$D10*'EHP(定格)削減効果計算書（空調）'!$E10*'EHP(定格)削減効果計算書（空調）'!$F10*N$4*0.01</f>
        <v>0</v>
      </c>
      <c r="O8" s="116">
        <f t="shared" si="1"/>
        <v>1287.68</v>
      </c>
      <c r="P8" s="115">
        <f>P$3*'EHP(定格)削減効果計算書（空調）'!$D10*'EHP(定格)削減効果計算書（空調）'!$E10*'EHP(定格)削減効果計算書（空調）'!$I10*P$4*0.01</f>
        <v>579.84</v>
      </c>
      <c r="Q8" s="115">
        <f>Q$3*'EHP(定格)削減効果計算書（空調）'!$D10*'EHP(定格)削減効果計算書（空調）'!$E10*'EHP(定格)削減効果計算書（空調）'!$I10*Q$4*0.01</f>
        <v>314.88</v>
      </c>
      <c r="R8" s="115">
        <f>R$3*'EHP(定格)削減効果計算書（空調）'!$D10*'EHP(定格)削減効果計算書（空調）'!$E10*'EHP(定格)削減効果計算書（空調）'!$I10*R$4*0.01</f>
        <v>0</v>
      </c>
      <c r="S8" s="115">
        <f>S$3*'EHP(定格)削減効果計算書（空調）'!$D10*'EHP(定格)削減効果計算書（空調）'!$E10*'EHP(定格)削減効果計算書（空調）'!$I10*S$4*0.01</f>
        <v>0</v>
      </c>
      <c r="T8" s="115">
        <f>T$3*'EHP(定格)削減効果計算書（空調）'!$D10*'EHP(定格)削減効果計算書（空調）'!$E10*'EHP(定格)削減効果計算書（空調）'!$I10*T$4*0.01</f>
        <v>0</v>
      </c>
      <c r="U8" s="115">
        <f>U$3*'EHP(定格)削減効果計算書（空調）'!$D10*'EHP(定格)削減効果計算書（空調）'!$E10*'EHP(定格)削減効果計算書（空調）'!$I10*U$4*0.01</f>
        <v>0</v>
      </c>
      <c r="V8" s="115">
        <f>V$3*'EHP(定格)削減効果計算書（空調）'!$D10*'EHP(定格)削減効果計算書（空調）'!$E10*'EHP(定格)削減効果計算書（空調）'!$I10*V$4*0.01</f>
        <v>0</v>
      </c>
      <c r="W8" s="115">
        <f>W$3*'EHP(定格)削減効果計算書（空調）'!$D10*'EHP(定格)削減効果計算書（空調）'!$E10*'EHP(定格)削減効果計算書（空調）'!$I10*W$4*0.01</f>
        <v>779.52</v>
      </c>
      <c r="X8" s="115">
        <f>X$3*'EHP(定格)削減効果計算書（空調）'!$D10*'EHP(定格)削減効果計算書（空調）'!$E10*'EHP(定格)削減効果計算書（空調）'!$I10*X$4*0.01</f>
        <v>1259.52</v>
      </c>
      <c r="Y8" s="115">
        <f>Y$3*'EHP(定格)削減効果計算書（空調）'!$D10*'EHP(定格)削減効果計算書（空調）'!$E10*'EHP(定格)削減効果計算書（空調）'!$I10*Y$4*0.01</f>
        <v>1758.72</v>
      </c>
      <c r="Z8" s="115">
        <f>Z$3*'EHP(定格)削減効果計算書（空調）'!$D10*'EHP(定格)削減効果計算書（空調）'!$E10*'EHP(定格)削減効果計算書（空調）'!$I10*Z$4*0.01</f>
        <v>1777.92</v>
      </c>
      <c r="AA8" s="115">
        <f>AA$3*'EHP(定格)削減効果計算書（空調）'!$D10*'EHP(定格)削減効果計算書（空調）'!$E10*'EHP(定格)削減効果計算書（空調）'!$I10*AA$4*0.01</f>
        <v>975.36</v>
      </c>
      <c r="AB8" s="115">
        <f t="shared" si="2"/>
        <v>7445.76</v>
      </c>
    </row>
    <row r="9" spans="1:28">
      <c r="B9" s="109">
        <f>EHP→EHP削減効果計算書!B14</f>
        <v>0</v>
      </c>
      <c r="C9" s="116">
        <f>C$3*'EHP(定格)削減効果計算書（空調）'!$D11*'EHP(定格)削減効果計算書（空調）'!$E11*'EHP(定格)削減効果計算書（空調）'!$F11*C$4*0.01</f>
        <v>320</v>
      </c>
      <c r="D9" s="116">
        <f>D$3*'EHP(定格)削減効果計算書（空調）'!$D11*'EHP(定格)削減効果計算書（空調）'!$E11*'EHP(定格)削減効果計算書（空調）'!$F11*D$4*0.01</f>
        <v>572.5</v>
      </c>
      <c r="E9" s="116">
        <f>E$3*'EHP(定格)削減効果計算書（空調）'!$D11*'EHP(定格)削減効果計算書（空調）'!$E11*'EHP(定格)削減効果計算書（空調）'!$F11*E$4*0.01</f>
        <v>857.5</v>
      </c>
      <c r="F9" s="116">
        <f>F$3*'EHP(定格)削減効果計算書（空調）'!$D11*'EHP(定格)削減効果計算書（空調）'!$E11*'EHP(定格)削減効果計算書（空調）'!$F11*F$4*0.01</f>
        <v>0</v>
      </c>
      <c r="G9" s="116">
        <f>G$3*'EHP(定格)削減効果計算書（空調）'!$D11*'EHP(定格)削減効果計算書（空調）'!$E11*'EHP(定格)削減効果計算書（空調）'!$F11*G$4*0.01</f>
        <v>0</v>
      </c>
      <c r="H9" s="116">
        <f>H$3*'EHP(定格)削減効果計算書（空調）'!$D11*'EHP(定格)削減効果計算書（空調）'!$E11*'EHP(定格)削減効果計算書（空調）'!$F11*H$4*0.01</f>
        <v>0</v>
      </c>
      <c r="I9" s="116">
        <f>I$3*'EHP(定格)削減効果計算書（空調）'!$D11*'EHP(定格)削減効果計算書（空調）'!$E11*'EHP(定格)削減効果計算書（空調）'!$F11*I$4*0.01</f>
        <v>535</v>
      </c>
      <c r="J9" s="116">
        <f>J$3*'EHP(定格)削減効果計算書（空調）'!$D11*'EHP(定格)削減効果計算書（空調）'!$E11*'EHP(定格)削減効果計算書（空調）'!$F11*J$4*0.01</f>
        <v>230</v>
      </c>
      <c r="K9" s="116">
        <f>K$3*'EHP(定格)削減効果計算書（空調）'!$D11*'EHP(定格)削減効果計算書（空調）'!$E11*'EHP(定格)削減効果計算書（空調）'!$F11*K$4*0.01</f>
        <v>0</v>
      </c>
      <c r="L9" s="116">
        <f>L$3*'EHP(定格)削減効果計算書（空調）'!$D11*'EHP(定格)削減効果計算書（空調）'!$E11*'EHP(定格)削減効果計算書（空調）'!$F11*L$4*0.01</f>
        <v>0</v>
      </c>
      <c r="M9" s="116">
        <f>M$3*'EHP(定格)削減効果計算書（空調）'!$D11*'EHP(定格)削減効果計算書（空調）'!$E11*'EHP(定格)削減効果計算書（空調）'!$F11*M$4*0.01</f>
        <v>0</v>
      </c>
      <c r="N9" s="116">
        <f>N$3*'EHP(定格)削減効果計算書（空調）'!$D11*'EHP(定格)削減効果計算書（空調）'!$E11*'EHP(定格)削減効果計算書（空調）'!$F11*N$4*0.01</f>
        <v>0</v>
      </c>
      <c r="O9" s="116">
        <f t="shared" si="1"/>
        <v>2515</v>
      </c>
      <c r="P9" s="115">
        <f>P$3*'EHP(定格)削減効果計算書（空調）'!$D11*'EHP(定格)削減効果計算書（空調）'!$E11*'EHP(定格)削減効果計算書（空調）'!$I11*P$4*0.01</f>
        <v>1132.5</v>
      </c>
      <c r="Q9" s="115">
        <f>Q$3*'EHP(定格)削減効果計算書（空調）'!$D11*'EHP(定格)削減効果計算書（空調）'!$E11*'EHP(定格)削減効果計算書（空調）'!$I11*Q$4*0.01</f>
        <v>614.99999999999989</v>
      </c>
      <c r="R9" s="115">
        <f>R$3*'EHP(定格)削減効果計算書（空調）'!$D11*'EHP(定格)削減効果計算書（空調）'!$E11*'EHP(定格)削減効果計算書（空調）'!$I11*R$4*0.01</f>
        <v>0</v>
      </c>
      <c r="S9" s="115">
        <f>S$3*'EHP(定格)削減効果計算書（空調）'!$D11*'EHP(定格)削減効果計算書（空調）'!$E11*'EHP(定格)削減効果計算書（空調）'!$I11*S$4*0.01</f>
        <v>0</v>
      </c>
      <c r="T9" s="115">
        <f>T$3*'EHP(定格)削減効果計算書（空調）'!$D11*'EHP(定格)削減効果計算書（空調）'!$E11*'EHP(定格)削減効果計算書（空調）'!$I11*T$4*0.01</f>
        <v>0</v>
      </c>
      <c r="U9" s="115">
        <f>U$3*'EHP(定格)削減効果計算書（空調）'!$D11*'EHP(定格)削減効果計算書（空調）'!$E11*'EHP(定格)削減効果計算書（空調）'!$I11*U$4*0.01</f>
        <v>0</v>
      </c>
      <c r="V9" s="115">
        <f>V$3*'EHP(定格)削減効果計算書（空調）'!$D11*'EHP(定格)削減効果計算書（空調）'!$E11*'EHP(定格)削減効果計算書（空調）'!$I11*V$4*0.01</f>
        <v>0</v>
      </c>
      <c r="W9" s="115">
        <f>W$3*'EHP(定格)削減効果計算書（空調）'!$D11*'EHP(定格)削減効果計算書（空調）'!$E11*'EHP(定格)削減効果計算書（空調）'!$I11*W$4*0.01</f>
        <v>1522.5</v>
      </c>
      <c r="X9" s="115">
        <f>X$3*'EHP(定格)削減効果計算書（空調）'!$D11*'EHP(定格)削減効果計算書（空調）'!$E11*'EHP(定格)削減効果計算書（空調）'!$I11*X$4*0.01</f>
        <v>2459.9999999999995</v>
      </c>
      <c r="Y9" s="115">
        <f>Y$3*'EHP(定格)削減効果計算書（空調）'!$D11*'EHP(定格)削減効果計算書（空調）'!$E11*'EHP(定格)削減効果計算書（空調）'!$I11*Y$4*0.01</f>
        <v>3435</v>
      </c>
      <c r="Z9" s="115">
        <f>Z$3*'EHP(定格)削減効果計算書（空調）'!$D11*'EHP(定格)削減効果計算書（空調）'!$E11*'EHP(定格)削減効果計算書（空調）'!$I11*Z$4*0.01</f>
        <v>3472.5</v>
      </c>
      <c r="AA9" s="115">
        <f>AA$3*'EHP(定格)削減効果計算書（空調）'!$D11*'EHP(定格)削減効果計算書（空調）'!$E11*'EHP(定格)削減効果計算書（空調）'!$I11*AA$4*0.01</f>
        <v>1905</v>
      </c>
      <c r="AB9" s="115">
        <f t="shared" si="2"/>
        <v>14542.5</v>
      </c>
    </row>
    <row r="10" spans="1:28">
      <c r="B10" s="109">
        <f>EHP→EHP削減効果計算書!B15</f>
        <v>0</v>
      </c>
      <c r="C10" s="116">
        <f>C$3*'EHP(定格)削減効果計算書（空調）'!$D12*'EHP(定格)削減効果計算書（空調）'!$E12*'EHP(定格)削減効果計算書（空調）'!$F12*C$4*0.01</f>
        <v>552.96</v>
      </c>
      <c r="D10" s="116">
        <f>D$3*'EHP(定格)削減効果計算書（空調）'!$D12*'EHP(定格)削減効果計算書（空調）'!$E12*'EHP(定格)削減効果計算書（空調）'!$F12*D$4*0.01</f>
        <v>989.28</v>
      </c>
      <c r="E10" s="116">
        <f>E$3*'EHP(定格)削減効果計算書（空調）'!$D12*'EHP(定格)削減効果計算書（空調）'!$E12*'EHP(定格)削減効果計算書（空調）'!$F12*E$4*0.01</f>
        <v>1481.76</v>
      </c>
      <c r="F10" s="116">
        <f>F$3*'EHP(定格)削減効果計算書（空調）'!$D12*'EHP(定格)削減効果計算書（空調）'!$E12*'EHP(定格)削減効果計算書（空調）'!$F12*F$4*0.01</f>
        <v>0</v>
      </c>
      <c r="G10" s="116">
        <f>G$3*'EHP(定格)削減効果計算書（空調）'!$D12*'EHP(定格)削減効果計算書（空調）'!$E12*'EHP(定格)削減効果計算書（空調）'!$F12*G$4*0.01</f>
        <v>0</v>
      </c>
      <c r="H10" s="116">
        <f>H$3*'EHP(定格)削減効果計算書（空調）'!$D12*'EHP(定格)削減効果計算書（空調）'!$E12*'EHP(定格)削減効果計算書（空調）'!$F12*H$4*0.01</f>
        <v>0</v>
      </c>
      <c r="I10" s="116">
        <f>I$3*'EHP(定格)削減効果計算書（空調）'!$D12*'EHP(定格)削減効果計算書（空調）'!$E12*'EHP(定格)削減効果計算書（空調）'!$F12*I$4*0.01</f>
        <v>924.48</v>
      </c>
      <c r="J10" s="116">
        <f>J$3*'EHP(定格)削減効果計算書（空調）'!$D12*'EHP(定格)削減効果計算書（空調）'!$E12*'EHP(定格)削減効果計算書（空調）'!$F12*J$4*0.01</f>
        <v>397.44</v>
      </c>
      <c r="K10" s="116">
        <f>K$3*'EHP(定格)削減効果計算書（空調）'!$D12*'EHP(定格)削減効果計算書（空調）'!$E12*'EHP(定格)削減効果計算書（空調）'!$F12*K$4*0.01</f>
        <v>0</v>
      </c>
      <c r="L10" s="116">
        <f>L$3*'EHP(定格)削減効果計算書（空調）'!$D12*'EHP(定格)削減効果計算書（空調）'!$E12*'EHP(定格)削減効果計算書（空調）'!$F12*L$4*0.01</f>
        <v>0</v>
      </c>
      <c r="M10" s="116">
        <f>M$3*'EHP(定格)削減効果計算書（空調）'!$D12*'EHP(定格)削減効果計算書（空調）'!$E12*'EHP(定格)削減効果計算書（空調）'!$F12*M$4*0.01</f>
        <v>0</v>
      </c>
      <c r="N10" s="116">
        <f>N$3*'EHP(定格)削減効果計算書（空調）'!$D12*'EHP(定格)削減効果計算書（空調）'!$E12*'EHP(定格)削減効果計算書（空調）'!$F12*N$4*0.01</f>
        <v>0</v>
      </c>
      <c r="O10" s="116">
        <f t="shared" si="1"/>
        <v>4345.92</v>
      </c>
      <c r="P10" s="115">
        <f>P$3*'EHP(定格)削減効果計算書（空調）'!$D12*'EHP(定格)削減効果計算書（空調）'!$E12*'EHP(定格)削減効果計算書（空調）'!$I12*P$4*0.01</f>
        <v>1956.96</v>
      </c>
      <c r="Q10" s="115">
        <f>Q$3*'EHP(定格)削減効果計算書（空調）'!$D12*'EHP(定格)削減効果計算書（空調）'!$E12*'EHP(定格)削減効果計算書（空調）'!$I12*Q$4*0.01</f>
        <v>1062.7199999999998</v>
      </c>
      <c r="R10" s="115">
        <f>R$3*'EHP(定格)削減効果計算書（空調）'!$D12*'EHP(定格)削減効果計算書（空調）'!$E12*'EHP(定格)削減効果計算書（空調）'!$I12*R$4*0.01</f>
        <v>0</v>
      </c>
      <c r="S10" s="115">
        <f>S$3*'EHP(定格)削減効果計算書（空調）'!$D12*'EHP(定格)削減効果計算書（空調）'!$E12*'EHP(定格)削減効果計算書（空調）'!$I12*S$4*0.01</f>
        <v>0</v>
      </c>
      <c r="T10" s="115">
        <f>T$3*'EHP(定格)削減効果計算書（空調）'!$D12*'EHP(定格)削減効果計算書（空調）'!$E12*'EHP(定格)削減効果計算書（空調）'!$I12*T$4*0.01</f>
        <v>0</v>
      </c>
      <c r="U10" s="115">
        <f>U$3*'EHP(定格)削減効果計算書（空調）'!$D12*'EHP(定格)削減効果計算書（空調）'!$E12*'EHP(定格)削減効果計算書（空調）'!$I12*U$4*0.01</f>
        <v>0</v>
      </c>
      <c r="V10" s="115">
        <f>V$3*'EHP(定格)削減効果計算書（空調）'!$D12*'EHP(定格)削減効果計算書（空調）'!$E12*'EHP(定格)削減効果計算書（空調）'!$I12*V$4*0.01</f>
        <v>0</v>
      </c>
      <c r="W10" s="115">
        <f>W$3*'EHP(定格)削減効果計算書（空調）'!$D12*'EHP(定格)削減効果計算書（空調）'!$E12*'EHP(定格)削減効果計算書（空調）'!$I12*W$4*0.01</f>
        <v>2630.88</v>
      </c>
      <c r="X10" s="115">
        <f>X$3*'EHP(定格)削減効果計算書（空調）'!$D12*'EHP(定格)削減効果計算書（空調）'!$E12*'EHP(定格)削減効果計算書（空調）'!$I12*X$4*0.01</f>
        <v>4250.8799999999992</v>
      </c>
      <c r="Y10" s="115">
        <f>Y$3*'EHP(定格)削減効果計算書（空調）'!$D12*'EHP(定格)削減効果計算書（空調）'!$E12*'EHP(定格)削減効果計算書（空調）'!$I12*Y$4*0.01</f>
        <v>5935.68</v>
      </c>
      <c r="Z10" s="115">
        <f>Z$3*'EHP(定格)削減効果計算書（空調）'!$D12*'EHP(定格)削減効果計算書（空調）'!$E12*'EHP(定格)削減効果計算書（空調）'!$I12*Z$4*0.01</f>
        <v>6000.4800000000005</v>
      </c>
      <c r="AA10" s="115">
        <f>AA$3*'EHP(定格)削減効果計算書（空調）'!$D12*'EHP(定格)削減効果計算書（空調）'!$E12*'EHP(定格)削減効果計算書（空調）'!$I12*AA$4*0.01</f>
        <v>3291.84</v>
      </c>
      <c r="AB10" s="115">
        <f t="shared" si="2"/>
        <v>25129.439999999999</v>
      </c>
    </row>
    <row r="11" spans="1:28">
      <c r="B11" s="109">
        <f>EHP→EHP削減効果計算書!B16</f>
        <v>0</v>
      </c>
      <c r="C11" s="116">
        <f>C$3*'EHP(定格)削減効果計算書（空調）'!$D13*'EHP(定格)削減効果計算書（空調）'!$E13*'EHP(定格)削減効果計算書（空調）'!$F13*C$4*0.01</f>
        <v>878.08</v>
      </c>
      <c r="D11" s="116">
        <f>D$3*'EHP(定格)削減効果計算書（空調）'!$D13*'EHP(定格)削減効果計算書（空調）'!$E13*'EHP(定格)削減効果計算書（空調）'!$F13*D$4*0.01</f>
        <v>1570.94</v>
      </c>
      <c r="E11" s="116">
        <f>E$3*'EHP(定格)削減効果計算書（空調）'!$D13*'EHP(定格)削減効果計算書（空調）'!$E13*'EHP(定格)削減効果計算書（空調）'!$F13*E$4*0.01</f>
        <v>2352.9799999999996</v>
      </c>
      <c r="F11" s="116">
        <f>F$3*'EHP(定格)削減効果計算書（空調）'!$D13*'EHP(定格)削減効果計算書（空調）'!$E13*'EHP(定格)削減効果計算書（空調）'!$F13*F$4*0.01</f>
        <v>0</v>
      </c>
      <c r="G11" s="116">
        <f>G$3*'EHP(定格)削減効果計算書（空調）'!$D13*'EHP(定格)削減効果計算書（空調）'!$E13*'EHP(定格)削減効果計算書（空調）'!$F13*G$4*0.01</f>
        <v>0</v>
      </c>
      <c r="H11" s="116">
        <f>H$3*'EHP(定格)削減効果計算書（空調）'!$D13*'EHP(定格)削減効果計算書（空調）'!$E13*'EHP(定格)削減効果計算書（空調）'!$F13*H$4*0.01</f>
        <v>0</v>
      </c>
      <c r="I11" s="116">
        <f>I$3*'EHP(定格)削減効果計算書（空調）'!$D13*'EHP(定格)削減効果計算書（空調）'!$E13*'EHP(定格)削減効果計算書（空調）'!$F13*I$4*0.01</f>
        <v>1468.04</v>
      </c>
      <c r="J11" s="116">
        <f>J$3*'EHP(定格)削減効果計算書（空調）'!$D13*'EHP(定格)削減効果計算書（空調）'!$E13*'EHP(定格)削減効果計算書（空調）'!$F13*J$4*0.01</f>
        <v>631.11999999999989</v>
      </c>
      <c r="K11" s="116">
        <f>K$3*'EHP(定格)削減効果計算書（空調）'!$D13*'EHP(定格)削減効果計算書（空調）'!$E13*'EHP(定格)削減効果計算書（空調）'!$F13*K$4*0.01</f>
        <v>0</v>
      </c>
      <c r="L11" s="116">
        <f>L$3*'EHP(定格)削減効果計算書（空調）'!$D13*'EHP(定格)削減効果計算書（空調）'!$E13*'EHP(定格)削減効果計算書（空調）'!$F13*L$4*0.01</f>
        <v>0</v>
      </c>
      <c r="M11" s="116">
        <f>M$3*'EHP(定格)削減効果計算書（空調）'!$D13*'EHP(定格)削減効果計算書（空調）'!$E13*'EHP(定格)削減効果計算書（空調）'!$F13*M$4*0.01</f>
        <v>0</v>
      </c>
      <c r="N11" s="116">
        <f>N$3*'EHP(定格)削減効果計算書（空調）'!$D13*'EHP(定格)削減効果計算書（空調）'!$E13*'EHP(定格)削減効果計算書（空調）'!$F13*N$4*0.01</f>
        <v>0</v>
      </c>
      <c r="O11" s="116">
        <f t="shared" si="1"/>
        <v>6901.16</v>
      </c>
      <c r="P11" s="115">
        <f>P$3*'EHP(定格)削減効果計算書（空調）'!$D13*'EHP(定格)削減効果計算書（空調）'!$E13*'EHP(定格)削減効果計算書（空調）'!$I13*P$4*0.01</f>
        <v>3107.58</v>
      </c>
      <c r="Q11" s="115">
        <f>Q$3*'EHP(定格)削減効果計算書（空調）'!$D13*'EHP(定格)削減効果計算書（空調）'!$E13*'EHP(定格)削減効果計算書（空調）'!$I13*Q$4*0.01</f>
        <v>1687.5599999999997</v>
      </c>
      <c r="R11" s="115">
        <f>R$3*'EHP(定格)削減効果計算書（空調）'!$D13*'EHP(定格)削減効果計算書（空調）'!$E13*'EHP(定格)削減効果計算書（空調）'!$I13*R$4*0.01</f>
        <v>0</v>
      </c>
      <c r="S11" s="115">
        <f>S$3*'EHP(定格)削減効果計算書（空調）'!$D13*'EHP(定格)削減効果計算書（空調）'!$E13*'EHP(定格)削減効果計算書（空調）'!$I13*S$4*0.01</f>
        <v>0</v>
      </c>
      <c r="T11" s="115">
        <f>T$3*'EHP(定格)削減効果計算書（空調）'!$D13*'EHP(定格)削減効果計算書（空調）'!$E13*'EHP(定格)削減効果計算書（空調）'!$I13*T$4*0.01</f>
        <v>0</v>
      </c>
      <c r="U11" s="115">
        <f>U$3*'EHP(定格)削減効果計算書（空調）'!$D13*'EHP(定格)削減効果計算書（空調）'!$E13*'EHP(定格)削減効果計算書（空調）'!$I13*U$4*0.01</f>
        <v>0</v>
      </c>
      <c r="V11" s="115">
        <f>V$3*'EHP(定格)削減効果計算書（空調）'!$D13*'EHP(定格)削減効果計算書（空調）'!$E13*'EHP(定格)削減効果計算書（空調）'!$I13*V$4*0.01</f>
        <v>0</v>
      </c>
      <c r="W11" s="115">
        <f>W$3*'EHP(定格)削減効果計算書（空調）'!$D13*'EHP(定格)削減効果計算書（空調）'!$E13*'EHP(定格)削減効果計算書（空調）'!$I13*W$4*0.01</f>
        <v>4177.74</v>
      </c>
      <c r="X11" s="115">
        <f>X$3*'EHP(定格)削減効果計算書（空調）'!$D13*'EHP(定格)削減効果計算書（空調）'!$E13*'EHP(定格)削減効果計算書（空調）'!$I13*X$4*0.01</f>
        <v>6750.2399999999989</v>
      </c>
      <c r="Y11" s="115">
        <f>Y$3*'EHP(定格)削減効果計算書（空調）'!$D13*'EHP(定格)削減効果計算書（空調）'!$E13*'EHP(定格)削減効果計算書（空調）'!$I13*Y$4*0.01</f>
        <v>9425.64</v>
      </c>
      <c r="Z11" s="115">
        <f>Z$3*'EHP(定格)削減効果計算書（空調）'!$D13*'EHP(定格)削減効果計算書（空調）'!$E13*'EHP(定格)削減効果計算書（空調）'!$I13*Z$4*0.01</f>
        <v>9528.5399999999991</v>
      </c>
      <c r="AA11" s="115">
        <f>AA$3*'EHP(定格)削減効果計算書（空調）'!$D13*'EHP(定格)削減効果計算書（空調）'!$E13*'EHP(定格)削減効果計算書（空調）'!$I13*AA$4*0.01</f>
        <v>5227.32</v>
      </c>
      <c r="AB11" s="115">
        <f t="shared" si="2"/>
        <v>39904.619999999995</v>
      </c>
    </row>
    <row r="12" spans="1:28">
      <c r="B12" s="109">
        <f>EHP→EHP削減効果計算書!B17</f>
        <v>0</v>
      </c>
      <c r="C12" s="116">
        <f>C$3*'EHP(定格)削減効果計算書（空調）'!$D14*'EHP(定格)削減効果計算書（空調）'!$E14*'EHP(定格)削減効果計算書（空調）'!$F14*C$4*0.01</f>
        <v>1310.72</v>
      </c>
      <c r="D12" s="116">
        <f>D$3*'EHP(定格)削減効果計算書（空調）'!$D14*'EHP(定格)削減効果計算書（空調）'!$E14*'EHP(定格)削減効果計算書（空調）'!$F14*D$4*0.01</f>
        <v>2344.96</v>
      </c>
      <c r="E12" s="116">
        <f>E$3*'EHP(定格)削減効果計算書（空調）'!$D14*'EHP(定格)削減効果計算書（空調）'!$E14*'EHP(定格)削減効果計算書（空調）'!$F14*E$4*0.01</f>
        <v>3512.32</v>
      </c>
      <c r="F12" s="116">
        <f>F$3*'EHP(定格)削減効果計算書（空調）'!$D14*'EHP(定格)削減効果計算書（空調）'!$E14*'EHP(定格)削減効果計算書（空調）'!$F14*F$4*0.01</f>
        <v>0</v>
      </c>
      <c r="G12" s="116">
        <f>G$3*'EHP(定格)削減効果計算書（空調）'!$D14*'EHP(定格)削減効果計算書（空調）'!$E14*'EHP(定格)削減効果計算書（空調）'!$F14*G$4*0.01</f>
        <v>0</v>
      </c>
      <c r="H12" s="116">
        <f>H$3*'EHP(定格)削減効果計算書（空調）'!$D14*'EHP(定格)削減効果計算書（空調）'!$E14*'EHP(定格)削減効果計算書（空調）'!$F14*H$4*0.01</f>
        <v>0</v>
      </c>
      <c r="I12" s="116">
        <f>I$3*'EHP(定格)削減効果計算書（空調）'!$D14*'EHP(定格)削減効果計算書（空調）'!$E14*'EHP(定格)削減効果計算書（空調）'!$F14*I$4*0.01</f>
        <v>2191.36</v>
      </c>
      <c r="J12" s="116">
        <f>J$3*'EHP(定格)削減効果計算書（空調）'!$D14*'EHP(定格)削減効果計算書（空調）'!$E14*'EHP(定格)削減効果計算書（空調）'!$F14*J$4*0.01</f>
        <v>942.08</v>
      </c>
      <c r="K12" s="116">
        <f>K$3*'EHP(定格)削減効果計算書（空調）'!$D14*'EHP(定格)削減効果計算書（空調）'!$E14*'EHP(定格)削減効果計算書（空調）'!$F14*K$4*0.01</f>
        <v>0</v>
      </c>
      <c r="L12" s="116">
        <f>L$3*'EHP(定格)削減効果計算書（空調）'!$D14*'EHP(定格)削減効果計算書（空調）'!$E14*'EHP(定格)削減効果計算書（空調）'!$F14*L$4*0.01</f>
        <v>0</v>
      </c>
      <c r="M12" s="116">
        <f>M$3*'EHP(定格)削減効果計算書（空調）'!$D14*'EHP(定格)削減効果計算書（空調）'!$E14*'EHP(定格)削減効果計算書（空調）'!$F14*M$4*0.01</f>
        <v>0</v>
      </c>
      <c r="N12" s="116">
        <f>N$3*'EHP(定格)削減効果計算書（空調）'!$D14*'EHP(定格)削減効果計算書（空調）'!$E14*'EHP(定格)削減効果計算書（空調）'!$F14*N$4*0.01</f>
        <v>0</v>
      </c>
      <c r="O12" s="116">
        <f t="shared" si="1"/>
        <v>10301.44</v>
      </c>
      <c r="P12" s="115">
        <f>P$3*'EHP(定格)削減効果計算書（空調）'!$D14*'EHP(定格)削減効果計算書（空調）'!$E14*'EHP(定格)削減効果計算書（空調）'!$I14*P$4*0.01</f>
        <v>4638.72</v>
      </c>
      <c r="Q12" s="115">
        <f>Q$3*'EHP(定格)削減効果計算書（空調）'!$D14*'EHP(定格)削減効果計算書（空調）'!$E14*'EHP(定格)削減効果計算書（空調）'!$I14*Q$4*0.01</f>
        <v>2519.04</v>
      </c>
      <c r="R12" s="115">
        <f>R$3*'EHP(定格)削減効果計算書（空調）'!$D14*'EHP(定格)削減効果計算書（空調）'!$E14*'EHP(定格)削減効果計算書（空調）'!$I14*R$4*0.01</f>
        <v>0</v>
      </c>
      <c r="S12" s="115">
        <f>S$3*'EHP(定格)削減効果計算書（空調）'!$D14*'EHP(定格)削減効果計算書（空調）'!$E14*'EHP(定格)削減効果計算書（空調）'!$I14*S$4*0.01</f>
        <v>0</v>
      </c>
      <c r="T12" s="115">
        <f>T$3*'EHP(定格)削減効果計算書（空調）'!$D14*'EHP(定格)削減効果計算書（空調）'!$E14*'EHP(定格)削減効果計算書（空調）'!$I14*T$4*0.01</f>
        <v>0</v>
      </c>
      <c r="U12" s="115">
        <f>U$3*'EHP(定格)削減効果計算書（空調）'!$D14*'EHP(定格)削減効果計算書（空調）'!$E14*'EHP(定格)削減効果計算書（空調）'!$I14*U$4*0.01</f>
        <v>0</v>
      </c>
      <c r="V12" s="115">
        <f>V$3*'EHP(定格)削減効果計算書（空調）'!$D14*'EHP(定格)削減効果計算書（空調）'!$E14*'EHP(定格)削減効果計算書（空調）'!$I14*V$4*0.01</f>
        <v>0</v>
      </c>
      <c r="W12" s="115">
        <f>W$3*'EHP(定格)削減効果計算書（空調）'!$D14*'EHP(定格)削減効果計算書（空調）'!$E14*'EHP(定格)削減効果計算書（空調）'!$I14*W$4*0.01</f>
        <v>6236.16</v>
      </c>
      <c r="X12" s="115">
        <f>X$3*'EHP(定格)削減効果計算書（空調）'!$D14*'EHP(定格)削減効果計算書（空調）'!$E14*'EHP(定格)削減効果計算書（空調）'!$I14*X$4*0.01</f>
        <v>10076.16</v>
      </c>
      <c r="Y12" s="115">
        <f>Y$3*'EHP(定格)削減効果計算書（空調）'!$D14*'EHP(定格)削減効果計算書（空調）'!$E14*'EHP(定格)削減効果計算書（空調）'!$I14*Y$4*0.01</f>
        <v>14069.76</v>
      </c>
      <c r="Z12" s="115">
        <f>Z$3*'EHP(定格)削減効果計算書（空調）'!$D14*'EHP(定格)削減効果計算書（空調）'!$E14*'EHP(定格)削減効果計算書（空調）'!$I14*Z$4*0.01</f>
        <v>14223.36</v>
      </c>
      <c r="AA12" s="115">
        <f>AA$3*'EHP(定格)削減効果計算書（空調）'!$D14*'EHP(定格)削減効果計算書（空調）'!$E14*'EHP(定格)削減効果計算書（空調）'!$I14*AA$4*0.01</f>
        <v>7802.88</v>
      </c>
      <c r="AB12" s="115">
        <f t="shared" si="2"/>
        <v>59566.080000000002</v>
      </c>
    </row>
    <row r="13" spans="1:28">
      <c r="B13" s="109">
        <f>EHP→EHP削減効果計算書!B18</f>
        <v>0</v>
      </c>
      <c r="C13" s="116">
        <f>C$3*'EHP(定格)削減効果計算書（空調）'!$D15*'EHP(定格)削減効果計算書（空調）'!$E15*'EHP(定格)削減効果計算書（空調）'!$F15*C$4*0.01</f>
        <v>1866.24</v>
      </c>
      <c r="D13" s="116">
        <f>D$3*'EHP(定格)削減効果計算書（空調）'!$D15*'EHP(定格)削減効果計算書（空調）'!$E15*'EHP(定格)削減効果計算書（空調）'!$F15*D$4*0.01</f>
        <v>3338.82</v>
      </c>
      <c r="E13" s="116">
        <f>E$3*'EHP(定格)削減効果計算書（空調）'!$D15*'EHP(定格)削減効果計算書（空調）'!$E15*'EHP(定格)削減効果計算書（空調）'!$F15*E$4*0.01</f>
        <v>5000.9399999999996</v>
      </c>
      <c r="F13" s="116">
        <f>F$3*'EHP(定格)削減効果計算書（空調）'!$D15*'EHP(定格)削減効果計算書（空調）'!$E15*'EHP(定格)削減効果計算書（空調）'!$F15*F$4*0.01</f>
        <v>0</v>
      </c>
      <c r="G13" s="116">
        <f>G$3*'EHP(定格)削減効果計算書（空調）'!$D15*'EHP(定格)削減効果計算書（空調）'!$E15*'EHP(定格)削減効果計算書（空調）'!$F15*G$4*0.01</f>
        <v>0</v>
      </c>
      <c r="H13" s="116">
        <f>H$3*'EHP(定格)削減効果計算書（空調）'!$D15*'EHP(定格)削減効果計算書（空調）'!$E15*'EHP(定格)削減効果計算書（空調）'!$F15*H$4*0.01</f>
        <v>0</v>
      </c>
      <c r="I13" s="116">
        <f>I$3*'EHP(定格)削減効果計算書（空調）'!$D15*'EHP(定格)削減効果計算書（空調）'!$E15*'EHP(定格)削減効果計算書（空調）'!$F15*I$4*0.01</f>
        <v>3120.12</v>
      </c>
      <c r="J13" s="116">
        <f>J$3*'EHP(定格)削減効果計算書（空調）'!$D15*'EHP(定格)削減効果計算書（空調）'!$E15*'EHP(定格)削減効果計算書（空調）'!$F15*J$4*0.01</f>
        <v>1341.3600000000001</v>
      </c>
      <c r="K13" s="116">
        <f>K$3*'EHP(定格)削減効果計算書（空調）'!$D15*'EHP(定格)削減効果計算書（空調）'!$E15*'EHP(定格)削減効果計算書（空調）'!$F15*K$4*0.01</f>
        <v>0</v>
      </c>
      <c r="L13" s="116">
        <f>L$3*'EHP(定格)削減効果計算書（空調）'!$D15*'EHP(定格)削減効果計算書（空調）'!$E15*'EHP(定格)削減効果計算書（空調）'!$F15*L$4*0.01</f>
        <v>0</v>
      </c>
      <c r="M13" s="116">
        <f>M$3*'EHP(定格)削減効果計算書（空調）'!$D15*'EHP(定格)削減効果計算書（空調）'!$E15*'EHP(定格)削減効果計算書（空調）'!$F15*M$4*0.01</f>
        <v>0</v>
      </c>
      <c r="N13" s="116">
        <f>N$3*'EHP(定格)削減効果計算書（空調）'!$D15*'EHP(定格)削減効果計算書（空調）'!$E15*'EHP(定格)削減効果計算書（空調）'!$F15*N$4*0.01</f>
        <v>0</v>
      </c>
      <c r="O13" s="116">
        <f t="shared" si="1"/>
        <v>14667.48</v>
      </c>
      <c r="P13" s="115">
        <f>P$3*'EHP(定格)削減効果計算書（空調）'!$D15*'EHP(定格)削減効果計算書（空調）'!$E15*'EHP(定格)削減効果計算書（空調）'!$I15*P$4*0.01</f>
        <v>6604.74</v>
      </c>
      <c r="Q13" s="115">
        <f>Q$3*'EHP(定格)削減効果計算書（空調）'!$D15*'EHP(定格)削減効果計算書（空調）'!$E15*'EHP(定格)削減効果計算書（空調）'!$I15*Q$4*0.01</f>
        <v>3586.6799999999994</v>
      </c>
      <c r="R13" s="115">
        <f>R$3*'EHP(定格)削減効果計算書（空調）'!$D15*'EHP(定格)削減効果計算書（空調）'!$E15*'EHP(定格)削減効果計算書（空調）'!$I15*R$4*0.01</f>
        <v>0</v>
      </c>
      <c r="S13" s="115">
        <f>S$3*'EHP(定格)削減効果計算書（空調）'!$D15*'EHP(定格)削減効果計算書（空調）'!$E15*'EHP(定格)削減効果計算書（空調）'!$I15*S$4*0.01</f>
        <v>0</v>
      </c>
      <c r="T13" s="115">
        <f>T$3*'EHP(定格)削減効果計算書（空調）'!$D15*'EHP(定格)削減効果計算書（空調）'!$E15*'EHP(定格)削減効果計算書（空調）'!$I15*T$4*0.01</f>
        <v>0</v>
      </c>
      <c r="U13" s="115">
        <f>U$3*'EHP(定格)削減効果計算書（空調）'!$D15*'EHP(定格)削減効果計算書（空調）'!$E15*'EHP(定格)削減効果計算書（空調）'!$I15*U$4*0.01</f>
        <v>0</v>
      </c>
      <c r="V13" s="115">
        <f>V$3*'EHP(定格)削減効果計算書（空調）'!$D15*'EHP(定格)削減効果計算書（空調）'!$E15*'EHP(定格)削減効果計算書（空調）'!$I15*V$4*0.01</f>
        <v>0</v>
      </c>
      <c r="W13" s="115">
        <f>W$3*'EHP(定格)削減効果計算書（空調）'!$D15*'EHP(定格)削減効果計算書（空調）'!$E15*'EHP(定格)削減効果計算書（空調）'!$I15*W$4*0.01</f>
        <v>8879.2199999999993</v>
      </c>
      <c r="X13" s="115">
        <f>X$3*'EHP(定格)削減効果計算書（空調）'!$D15*'EHP(定格)削減効果計算書（空調）'!$E15*'EHP(定格)削減効果計算書（空調）'!$I15*X$4*0.01</f>
        <v>14346.719999999998</v>
      </c>
      <c r="Y13" s="115">
        <f>Y$3*'EHP(定格)削減効果計算書（空調）'!$D15*'EHP(定格)削減効果計算書（空調）'!$E15*'EHP(定格)削減効果計算書（空調）'!$I15*Y$4*0.01</f>
        <v>20032.919999999998</v>
      </c>
      <c r="Z13" s="115">
        <f>Z$3*'EHP(定格)削減効果計算書（空調）'!$D15*'EHP(定格)削減効果計算書（空調）'!$E15*'EHP(定格)削減効果計算書（空調）'!$I15*Z$4*0.01</f>
        <v>20251.62</v>
      </c>
      <c r="AA13" s="115">
        <f>AA$3*'EHP(定格)削減効果計算書（空調）'!$D15*'EHP(定格)削減効果計算書（空調）'!$E15*'EHP(定格)削減効果計算書（空調）'!$I15*AA$4*0.01</f>
        <v>11109.960000000001</v>
      </c>
      <c r="AB13" s="115">
        <f t="shared" si="2"/>
        <v>84811.86</v>
      </c>
    </row>
    <row r="14" spans="1:28">
      <c r="B14" s="109">
        <f>EHP→EHP削減効果計算書!B19</f>
        <v>0</v>
      </c>
      <c r="C14" s="116">
        <f>C$3*'EHP(定格)削減効果計算書（空調）'!$D16*'EHP(定格)削減効果計算書（空調）'!$E16*'EHP(定格)削減効果計算書（空調）'!$F16*C$4*0.01</f>
        <v>2560</v>
      </c>
      <c r="D14" s="116">
        <f>D$3*'EHP(定格)削減効果計算書（空調）'!$D16*'EHP(定格)削減効果計算書（空調）'!$E16*'EHP(定格)削減効果計算書（空調）'!$F16*D$4*0.01</f>
        <v>4580</v>
      </c>
      <c r="E14" s="116">
        <f>E$3*'EHP(定格)削減効果計算書（空調）'!$D16*'EHP(定格)削減効果計算書（空調）'!$E16*'EHP(定格)削減効果計算書（空調）'!$F16*E$4*0.01</f>
        <v>6860</v>
      </c>
      <c r="F14" s="116">
        <f>F$3*'EHP(定格)削減効果計算書（空調）'!$D16*'EHP(定格)削減効果計算書（空調）'!$E16*'EHP(定格)削減効果計算書（空調）'!$F16*F$4*0.01</f>
        <v>0</v>
      </c>
      <c r="G14" s="116">
        <f>G$3*'EHP(定格)削減効果計算書（空調）'!$D16*'EHP(定格)削減効果計算書（空調）'!$E16*'EHP(定格)削減効果計算書（空調）'!$F16*G$4*0.01</f>
        <v>0</v>
      </c>
      <c r="H14" s="116">
        <f>H$3*'EHP(定格)削減効果計算書（空調）'!$D16*'EHP(定格)削減効果計算書（空調）'!$E16*'EHP(定格)削減効果計算書（空調）'!$F16*H$4*0.01</f>
        <v>0</v>
      </c>
      <c r="I14" s="116">
        <f>I$3*'EHP(定格)削減効果計算書（空調）'!$D16*'EHP(定格)削減効果計算書（空調）'!$E16*'EHP(定格)削減効果計算書（空調）'!$F16*I$4*0.01</f>
        <v>4280</v>
      </c>
      <c r="J14" s="116">
        <f>J$3*'EHP(定格)削減効果計算書（空調）'!$D16*'EHP(定格)削減効果計算書（空調）'!$E16*'EHP(定格)削減効果計算書（空調）'!$F16*J$4*0.01</f>
        <v>1840</v>
      </c>
      <c r="K14" s="116">
        <f>K$3*'EHP(定格)削減効果計算書（空調）'!$D16*'EHP(定格)削減効果計算書（空調）'!$E16*'EHP(定格)削減効果計算書（空調）'!$F16*K$4*0.01</f>
        <v>0</v>
      </c>
      <c r="L14" s="116">
        <f>L$3*'EHP(定格)削減効果計算書（空調）'!$D16*'EHP(定格)削減効果計算書（空調）'!$E16*'EHP(定格)削減効果計算書（空調）'!$F16*L$4*0.01</f>
        <v>0</v>
      </c>
      <c r="M14" s="116">
        <f>M$3*'EHP(定格)削減効果計算書（空調）'!$D16*'EHP(定格)削減効果計算書（空調）'!$E16*'EHP(定格)削減効果計算書（空調）'!$F16*M$4*0.01</f>
        <v>0</v>
      </c>
      <c r="N14" s="116">
        <f>N$3*'EHP(定格)削減効果計算書（空調）'!$D16*'EHP(定格)削減効果計算書（空調）'!$E16*'EHP(定格)削減効果計算書（空調）'!$F16*N$4*0.01</f>
        <v>0</v>
      </c>
      <c r="O14" s="116">
        <f t="shared" si="1"/>
        <v>20120</v>
      </c>
      <c r="P14" s="115">
        <f>P$3*'EHP(定格)削減効果計算書（空調）'!$D16*'EHP(定格)削減効果計算書（空調）'!$E16*'EHP(定格)削減効果計算書（空調）'!$I16*P$4*0.01</f>
        <v>9060</v>
      </c>
      <c r="Q14" s="115">
        <f>Q$3*'EHP(定格)削減効果計算書（空調）'!$D16*'EHP(定格)削減効果計算書（空調）'!$E16*'EHP(定格)削減効果計算書（空調）'!$I16*Q$4*0.01</f>
        <v>4919.9999999999991</v>
      </c>
      <c r="R14" s="115">
        <f>R$3*'EHP(定格)削減効果計算書（空調）'!$D16*'EHP(定格)削減効果計算書（空調）'!$E16*'EHP(定格)削減効果計算書（空調）'!$I16*R$4*0.01</f>
        <v>0</v>
      </c>
      <c r="S14" s="115">
        <f>S$3*'EHP(定格)削減効果計算書（空調）'!$D16*'EHP(定格)削減効果計算書（空調）'!$E16*'EHP(定格)削減効果計算書（空調）'!$I16*S$4*0.01</f>
        <v>0</v>
      </c>
      <c r="T14" s="115">
        <f>T$3*'EHP(定格)削減効果計算書（空調）'!$D16*'EHP(定格)削減効果計算書（空調）'!$E16*'EHP(定格)削減効果計算書（空調）'!$I16*T$4*0.01</f>
        <v>0</v>
      </c>
      <c r="U14" s="115">
        <f>U$3*'EHP(定格)削減効果計算書（空調）'!$D16*'EHP(定格)削減効果計算書（空調）'!$E16*'EHP(定格)削減効果計算書（空調）'!$I16*U$4*0.01</f>
        <v>0</v>
      </c>
      <c r="V14" s="115">
        <f>V$3*'EHP(定格)削減効果計算書（空調）'!$D16*'EHP(定格)削減効果計算書（空調）'!$E16*'EHP(定格)削減効果計算書（空調）'!$I16*V$4*0.01</f>
        <v>0</v>
      </c>
      <c r="W14" s="115">
        <f>W$3*'EHP(定格)削減効果計算書（空調）'!$D16*'EHP(定格)削減効果計算書（空調）'!$E16*'EHP(定格)削減効果計算書（空調）'!$I16*W$4*0.01</f>
        <v>12180</v>
      </c>
      <c r="X14" s="115">
        <f>X$3*'EHP(定格)削減効果計算書（空調）'!$D16*'EHP(定格)削減効果計算書（空調）'!$E16*'EHP(定格)削減効果計算書（空調）'!$I16*X$4*0.01</f>
        <v>19679.999999999996</v>
      </c>
      <c r="Y14" s="115">
        <f>Y$3*'EHP(定格)削減効果計算書（空調）'!$D16*'EHP(定格)削減効果計算書（空調）'!$E16*'EHP(定格)削減効果計算書（空調）'!$I16*Y$4*0.01</f>
        <v>27480</v>
      </c>
      <c r="Z14" s="115">
        <f>Z$3*'EHP(定格)削減効果計算書（空調）'!$D16*'EHP(定格)削減効果計算書（空調）'!$E16*'EHP(定格)削減効果計算書（空調）'!$I16*Z$4*0.01</f>
        <v>27780</v>
      </c>
      <c r="AA14" s="115">
        <f>AA$3*'EHP(定格)削減効果計算書（空調）'!$D16*'EHP(定格)削減効果計算書（空調）'!$E16*'EHP(定格)削減効果計算書（空調）'!$I16*AA$4*0.01</f>
        <v>15240</v>
      </c>
      <c r="AB14" s="115">
        <f t="shared" si="2"/>
        <v>116340</v>
      </c>
    </row>
    <row r="15" spans="1:28">
      <c r="B15" s="109">
        <f>EHP→EHP削減効果計算書!B20</f>
        <v>0</v>
      </c>
      <c r="C15" s="116">
        <f>C$3*'EHP(定格)削減効果計算書（空調）'!$D17*'EHP(定格)削減効果計算書（空調）'!$E17*'EHP(定格)削減効果計算書（空調）'!$F17*C$4*0.01</f>
        <v>3407.36</v>
      </c>
      <c r="D15" s="116">
        <f>D$3*'EHP(定格)削減効果計算書（空調）'!$D17*'EHP(定格)削減効果計算書（空調）'!$E17*'EHP(定格)削減効果計算書（空調）'!$F17*D$4*0.01</f>
        <v>6095.9800000000005</v>
      </c>
      <c r="E15" s="116">
        <f>E$3*'EHP(定格)削減効果計算書（空調）'!$D17*'EHP(定格)削減効果計算書（空調）'!$E17*'EHP(定格)削減効果計算書（空調）'!$F17*E$4*0.01</f>
        <v>9130.66</v>
      </c>
      <c r="F15" s="116">
        <f>F$3*'EHP(定格)削減効果計算書（空調）'!$D17*'EHP(定格)削減効果計算書（空調）'!$E17*'EHP(定格)削減効果計算書（空調）'!$F17*F$4*0.01</f>
        <v>0</v>
      </c>
      <c r="G15" s="116">
        <f>G$3*'EHP(定格)削減効果計算書（空調）'!$D17*'EHP(定格)削減効果計算書（空調）'!$E17*'EHP(定格)削減効果計算書（空調）'!$F17*G$4*0.01</f>
        <v>0</v>
      </c>
      <c r="H15" s="116">
        <f>H$3*'EHP(定格)削減効果計算書（空調）'!$D17*'EHP(定格)削減効果計算書（空調）'!$E17*'EHP(定格)削減効果計算書（空調）'!$F17*H$4*0.01</f>
        <v>0</v>
      </c>
      <c r="I15" s="116">
        <f>I$3*'EHP(定格)削減効果計算書（空調）'!$D17*'EHP(定格)削減効果計算書（空調）'!$E17*'EHP(定格)削減効果計算書（空調）'!$F17*I$4*0.01</f>
        <v>5696.68</v>
      </c>
      <c r="J15" s="116">
        <f>J$3*'EHP(定格)削減効果計算書（空調）'!$D17*'EHP(定格)削減効果計算書（空調）'!$E17*'EHP(定格)削減効果計算書（空調）'!$F17*J$4*0.01</f>
        <v>2449.04</v>
      </c>
      <c r="K15" s="116">
        <f>K$3*'EHP(定格)削減効果計算書（空調）'!$D17*'EHP(定格)削減効果計算書（空調）'!$E17*'EHP(定格)削減効果計算書（空調）'!$F17*K$4*0.01</f>
        <v>0</v>
      </c>
      <c r="L15" s="116">
        <f>L$3*'EHP(定格)削減効果計算書（空調）'!$D17*'EHP(定格)削減効果計算書（空調）'!$E17*'EHP(定格)削減効果計算書（空調）'!$F17*L$4*0.01</f>
        <v>0</v>
      </c>
      <c r="M15" s="116">
        <f>M$3*'EHP(定格)削減効果計算書（空調）'!$D17*'EHP(定格)削減効果計算書（空調）'!$E17*'EHP(定格)削減効果計算書（空調）'!$F17*M$4*0.01</f>
        <v>0</v>
      </c>
      <c r="N15" s="116">
        <f>N$3*'EHP(定格)削減効果計算書（空調）'!$D17*'EHP(定格)削減効果計算書（空調）'!$E17*'EHP(定格)削減効果計算書（空調）'!$F17*N$4*0.01</f>
        <v>0</v>
      </c>
      <c r="O15" s="116">
        <f t="shared" si="1"/>
        <v>26779.72</v>
      </c>
      <c r="P15" s="115">
        <f>P$3*'EHP(定格)削減効果計算書（空調）'!$D17*'EHP(定格)削減効果計算書（空調）'!$E17*'EHP(定格)削減効果計算書（空調）'!$I17*P$4*0.01</f>
        <v>12058.86</v>
      </c>
      <c r="Q15" s="115">
        <f>Q$3*'EHP(定格)削減効果計算書（空調）'!$D17*'EHP(定格)削減効果計算書（空調）'!$E17*'EHP(定格)削減効果計算書（空調）'!$I17*Q$4*0.01</f>
        <v>6548.52</v>
      </c>
      <c r="R15" s="115">
        <f>R$3*'EHP(定格)削減効果計算書（空調）'!$D17*'EHP(定格)削減効果計算書（空調）'!$E17*'EHP(定格)削減効果計算書（空調）'!$I17*R$4*0.01</f>
        <v>0</v>
      </c>
      <c r="S15" s="115">
        <f>S$3*'EHP(定格)削減効果計算書（空調）'!$D17*'EHP(定格)削減効果計算書（空調）'!$E17*'EHP(定格)削減効果計算書（空調）'!$I17*S$4*0.01</f>
        <v>0</v>
      </c>
      <c r="T15" s="115">
        <f>T$3*'EHP(定格)削減効果計算書（空調）'!$D17*'EHP(定格)削減効果計算書（空調）'!$E17*'EHP(定格)削減効果計算書（空調）'!$I17*T$4*0.01</f>
        <v>0</v>
      </c>
      <c r="U15" s="115">
        <f>U$3*'EHP(定格)削減効果計算書（空調）'!$D17*'EHP(定格)削減効果計算書（空調）'!$E17*'EHP(定格)削減効果計算書（空調）'!$I17*U$4*0.01</f>
        <v>0</v>
      </c>
      <c r="V15" s="115">
        <f>V$3*'EHP(定格)削減効果計算書（空調）'!$D17*'EHP(定格)削減効果計算書（空調）'!$E17*'EHP(定格)削減効果計算書（空調）'!$I17*V$4*0.01</f>
        <v>0</v>
      </c>
      <c r="W15" s="115">
        <f>W$3*'EHP(定格)削減効果計算書（空調）'!$D17*'EHP(定格)削減効果計算書（空調）'!$E17*'EHP(定格)削減効果計算書（空調）'!$I17*W$4*0.01</f>
        <v>16211.58</v>
      </c>
      <c r="X15" s="115">
        <f>X$3*'EHP(定格)削減効果計算書（空調）'!$D17*'EHP(定格)削減効果計算書（空調）'!$E17*'EHP(定格)削減効果計算書（空調）'!$I17*X$4*0.01</f>
        <v>26194.080000000002</v>
      </c>
      <c r="Y15" s="115">
        <f>Y$3*'EHP(定格)削減効果計算書（空調）'!$D17*'EHP(定格)削減効果計算書（空調）'!$E17*'EHP(定格)削減効果計算書（空調）'!$I17*Y$4*0.01</f>
        <v>36575.879999999997</v>
      </c>
      <c r="Z15" s="115">
        <f>Z$3*'EHP(定格)削減効果計算書（空調）'!$D17*'EHP(定格)削減効果計算書（空調）'!$E17*'EHP(定格)削減効果計算書（空調）'!$I17*Z$4*0.01</f>
        <v>36975.18</v>
      </c>
      <c r="AA15" s="115">
        <f>AA$3*'EHP(定格)削減効果計算書（空調）'!$D17*'EHP(定格)削減効果計算書（空調）'!$E17*'EHP(定格)削減効果計算書（空調）'!$I17*AA$4*0.01</f>
        <v>20284.439999999999</v>
      </c>
      <c r="AB15" s="115">
        <f t="shared" si="2"/>
        <v>154848.54</v>
      </c>
    </row>
    <row r="16" spans="1:28">
      <c r="B16" s="109">
        <f>EHP→EHP削減効果計算書!B21</f>
        <v>0</v>
      </c>
      <c r="C16" s="116">
        <f>C$3*'EHP(定格)削減効果計算書（空調）'!$D18*'EHP(定格)削減効果計算書（空調）'!$E18*'EHP(定格)削減効果計算書（空調）'!$F18*C$4*0.01</f>
        <v>4423.68</v>
      </c>
      <c r="D16" s="116">
        <f>D$3*'EHP(定格)削減効果計算書（空調）'!$D18*'EHP(定格)削減効果計算書（空調）'!$E18*'EHP(定格)削減効果計算書（空調）'!$F18*D$4*0.01</f>
        <v>7914.24</v>
      </c>
      <c r="E16" s="116">
        <f>E$3*'EHP(定格)削減効果計算書（空調）'!$D18*'EHP(定格)削減効果計算書（空調）'!$E18*'EHP(定格)削減効果計算書（空調）'!$F18*E$4*0.01</f>
        <v>11854.08</v>
      </c>
      <c r="F16" s="116">
        <f>F$3*'EHP(定格)削減効果計算書（空調）'!$D18*'EHP(定格)削減効果計算書（空調）'!$E18*'EHP(定格)削減効果計算書（空調）'!$F18*F$4*0.01</f>
        <v>0</v>
      </c>
      <c r="G16" s="116">
        <f>G$3*'EHP(定格)削減効果計算書（空調）'!$D18*'EHP(定格)削減効果計算書（空調）'!$E18*'EHP(定格)削減効果計算書（空調）'!$F18*G$4*0.01</f>
        <v>0</v>
      </c>
      <c r="H16" s="116">
        <f>H$3*'EHP(定格)削減効果計算書（空調）'!$D18*'EHP(定格)削減効果計算書（空調）'!$E18*'EHP(定格)削減効果計算書（空調）'!$F18*H$4*0.01</f>
        <v>0</v>
      </c>
      <c r="I16" s="116">
        <f>I$3*'EHP(定格)削減効果計算書（空調）'!$D18*'EHP(定格)削減効果計算書（空調）'!$E18*'EHP(定格)削減効果計算書（空調）'!$F18*I$4*0.01</f>
        <v>7395.84</v>
      </c>
      <c r="J16" s="116">
        <f>J$3*'EHP(定格)削減効果計算書（空調）'!$D18*'EHP(定格)削減効果計算書（空調）'!$E18*'EHP(定格)削減効果計算書（空調）'!$F18*J$4*0.01</f>
        <v>3179.52</v>
      </c>
      <c r="K16" s="116">
        <f>K$3*'EHP(定格)削減効果計算書（空調）'!$D18*'EHP(定格)削減効果計算書（空調）'!$E18*'EHP(定格)削減効果計算書（空調）'!$F18*K$4*0.01</f>
        <v>0</v>
      </c>
      <c r="L16" s="116">
        <f>L$3*'EHP(定格)削減効果計算書（空調）'!$D18*'EHP(定格)削減効果計算書（空調）'!$E18*'EHP(定格)削減効果計算書（空調）'!$F18*L$4*0.01</f>
        <v>0</v>
      </c>
      <c r="M16" s="116">
        <f>M$3*'EHP(定格)削減効果計算書（空調）'!$D18*'EHP(定格)削減効果計算書（空調）'!$E18*'EHP(定格)削減効果計算書（空調）'!$F18*M$4*0.01</f>
        <v>0</v>
      </c>
      <c r="N16" s="116">
        <f>N$3*'EHP(定格)削減効果計算書（空調）'!$D18*'EHP(定格)削減効果計算書（空調）'!$E18*'EHP(定格)削減効果計算書（空調）'!$F18*N$4*0.01</f>
        <v>0</v>
      </c>
      <c r="O16" s="116">
        <f t="shared" si="1"/>
        <v>34767.360000000001</v>
      </c>
      <c r="P16" s="115">
        <f>P$3*'EHP(定格)削減効果計算書（空調）'!$D18*'EHP(定格)削減効果計算書（空調）'!$E18*'EHP(定格)削減効果計算書（空調）'!$I18*P$4*0.01</f>
        <v>15655.68</v>
      </c>
      <c r="Q16" s="115">
        <f>Q$3*'EHP(定格)削減効果計算書（空調）'!$D18*'EHP(定格)削減効果計算書（空調）'!$E18*'EHP(定格)削減効果計算書（空調）'!$I18*Q$4*0.01</f>
        <v>8501.7599999999984</v>
      </c>
      <c r="R16" s="115">
        <f>R$3*'EHP(定格)削減効果計算書（空調）'!$D18*'EHP(定格)削減効果計算書（空調）'!$E18*'EHP(定格)削減効果計算書（空調）'!$I18*R$4*0.01</f>
        <v>0</v>
      </c>
      <c r="S16" s="115">
        <f>S$3*'EHP(定格)削減効果計算書（空調）'!$D18*'EHP(定格)削減効果計算書（空調）'!$E18*'EHP(定格)削減効果計算書（空調）'!$I18*S$4*0.01</f>
        <v>0</v>
      </c>
      <c r="T16" s="115">
        <f>T$3*'EHP(定格)削減効果計算書（空調）'!$D18*'EHP(定格)削減効果計算書（空調）'!$E18*'EHP(定格)削減効果計算書（空調）'!$I18*T$4*0.01</f>
        <v>0</v>
      </c>
      <c r="U16" s="115">
        <f>U$3*'EHP(定格)削減効果計算書（空調）'!$D18*'EHP(定格)削減効果計算書（空調）'!$E18*'EHP(定格)削減効果計算書（空調）'!$I18*U$4*0.01</f>
        <v>0</v>
      </c>
      <c r="V16" s="115">
        <f>V$3*'EHP(定格)削減効果計算書（空調）'!$D18*'EHP(定格)削減効果計算書（空調）'!$E18*'EHP(定格)削減効果計算書（空調）'!$I18*V$4*0.01</f>
        <v>0</v>
      </c>
      <c r="W16" s="115">
        <f>W$3*'EHP(定格)削減効果計算書（空調）'!$D18*'EHP(定格)削減効果計算書（空調）'!$E18*'EHP(定格)削減効果計算書（空調）'!$I18*W$4*0.01</f>
        <v>21047.040000000001</v>
      </c>
      <c r="X16" s="115">
        <f>X$3*'EHP(定格)削減効果計算書（空調）'!$D18*'EHP(定格)削減効果計算書（空調）'!$E18*'EHP(定格)削減効果計算書（空調）'!$I18*X$4*0.01</f>
        <v>34007.039999999994</v>
      </c>
      <c r="Y16" s="115">
        <f>Y$3*'EHP(定格)削減効果計算書（空調）'!$D18*'EHP(定格)削減効果計算書（空調）'!$E18*'EHP(定格)削減効果計算書（空調）'!$I18*Y$4*0.01</f>
        <v>47485.440000000002</v>
      </c>
      <c r="Z16" s="115">
        <f>Z$3*'EHP(定格)削減効果計算書（空調）'!$D18*'EHP(定格)削減効果計算書（空調）'!$E18*'EHP(定格)削減効果計算書（空調）'!$I18*Z$4*0.01</f>
        <v>48003.840000000004</v>
      </c>
      <c r="AA16" s="115">
        <f>AA$3*'EHP(定格)削減効果計算書（空調）'!$D18*'EHP(定格)削減効果計算書（空調）'!$E18*'EHP(定格)削減効果計算書（空調）'!$I18*AA$4*0.01</f>
        <v>26334.720000000001</v>
      </c>
      <c r="AB16" s="115">
        <f t="shared" si="2"/>
        <v>201035.51999999999</v>
      </c>
    </row>
    <row r="17" spans="2:28">
      <c r="B17" s="109">
        <f>EHP→EHP削減効果計算書!B22</f>
        <v>0</v>
      </c>
      <c r="C17" s="116">
        <f>C$3*'EHP(定格)削減効果計算書（空調）'!$D19*'EHP(定格)削減効果計算書（空調）'!$E19*'EHP(定格)削減効果計算書（空調）'!$F19*C$4*0.01</f>
        <v>5624.32</v>
      </c>
      <c r="D17" s="116">
        <f>D$3*'EHP(定格)削減効果計算書（空調）'!$D19*'EHP(定格)削減効果計算書（空調）'!$E19*'EHP(定格)削減効果計算書（空調）'!$F19*D$4*0.01</f>
        <v>10062.259999999998</v>
      </c>
      <c r="E17" s="116">
        <f>E$3*'EHP(定格)削減効果計算書（空調）'!$D19*'EHP(定格)削減効果計算書（空調）'!$E19*'EHP(定格)削減効果計算書（空調）'!$F19*E$4*0.01</f>
        <v>15071.419999999998</v>
      </c>
      <c r="F17" s="116">
        <f>F$3*'EHP(定格)削減効果計算書（空調）'!$D19*'EHP(定格)削減効果計算書（空調）'!$E19*'EHP(定格)削減効果計算書（空調）'!$F19*F$4*0.01</f>
        <v>0</v>
      </c>
      <c r="G17" s="116">
        <f>G$3*'EHP(定格)削減効果計算書（空調）'!$D19*'EHP(定格)削減効果計算書（空調）'!$E19*'EHP(定格)削減効果計算書（空調）'!$F19*G$4*0.01</f>
        <v>0</v>
      </c>
      <c r="H17" s="116">
        <f>H$3*'EHP(定格)削減効果計算書（空調）'!$D19*'EHP(定格)削減効果計算書（空調）'!$E19*'EHP(定格)削減効果計算書（空調）'!$F19*H$4*0.01</f>
        <v>0</v>
      </c>
      <c r="I17" s="116">
        <f>I$3*'EHP(定格)削減効果計算書（空調）'!$D19*'EHP(定格)削減効果計算書（空調）'!$E19*'EHP(定格)削減効果計算書（空調）'!$F19*I$4*0.01</f>
        <v>9403.16</v>
      </c>
      <c r="J17" s="116">
        <f>J$3*'EHP(定格)削減効果計算書（空調）'!$D19*'EHP(定格)削減効果計算書（空調）'!$E19*'EHP(定格)削減効果計算書（空調）'!$F19*J$4*0.01</f>
        <v>4042.4799999999996</v>
      </c>
      <c r="K17" s="116">
        <f>K$3*'EHP(定格)削減効果計算書（空調）'!$D19*'EHP(定格)削減効果計算書（空調）'!$E19*'EHP(定格)削減効果計算書（空調）'!$F19*K$4*0.01</f>
        <v>0</v>
      </c>
      <c r="L17" s="116">
        <f>L$3*'EHP(定格)削減効果計算書（空調）'!$D19*'EHP(定格)削減効果計算書（空調）'!$E19*'EHP(定格)削減効果計算書（空調）'!$F19*L$4*0.01</f>
        <v>0</v>
      </c>
      <c r="M17" s="116">
        <f>M$3*'EHP(定格)削減効果計算書（空調）'!$D19*'EHP(定格)削減効果計算書（空調）'!$E19*'EHP(定格)削減効果計算書（空調）'!$F19*M$4*0.01</f>
        <v>0</v>
      </c>
      <c r="N17" s="116">
        <f>N$3*'EHP(定格)削減効果計算書（空調）'!$D19*'EHP(定格)削減効果計算書（空調）'!$E19*'EHP(定格)削減効果計算書（空調）'!$F19*N$4*0.01</f>
        <v>0</v>
      </c>
      <c r="O17" s="116">
        <f t="shared" si="1"/>
        <v>44203.64</v>
      </c>
      <c r="P17" s="115">
        <f>P$3*'EHP(定格)削減効果計算書（空調）'!$D19*'EHP(定格)削減効果計算書（空調）'!$E19*'EHP(定格)削減効果計算書（空調）'!$I19*P$4*0.01</f>
        <v>19904.82</v>
      </c>
      <c r="Q17" s="115">
        <f>Q$3*'EHP(定格)削減効果計算書（空調）'!$D19*'EHP(定格)削減効果計算書（空調）'!$E19*'EHP(定格)削減効果計算書（空調）'!$I19*Q$4*0.01</f>
        <v>10809.24</v>
      </c>
      <c r="R17" s="115">
        <f>R$3*'EHP(定格)削減効果計算書（空調）'!$D19*'EHP(定格)削減効果計算書（空調）'!$E19*'EHP(定格)削減効果計算書（空調）'!$I19*R$4*0.01</f>
        <v>0</v>
      </c>
      <c r="S17" s="115">
        <f>S$3*'EHP(定格)削減効果計算書（空調）'!$D19*'EHP(定格)削減効果計算書（空調）'!$E19*'EHP(定格)削減効果計算書（空調）'!$I19*S$4*0.01</f>
        <v>0</v>
      </c>
      <c r="T17" s="115">
        <f>T$3*'EHP(定格)削減効果計算書（空調）'!$D19*'EHP(定格)削減効果計算書（空調）'!$E19*'EHP(定格)削減効果計算書（空調）'!$I19*T$4*0.01</f>
        <v>0</v>
      </c>
      <c r="U17" s="115">
        <f>U$3*'EHP(定格)削減効果計算書（空調）'!$D19*'EHP(定格)削減効果計算書（空調）'!$E19*'EHP(定格)削減効果計算書（空調）'!$I19*U$4*0.01</f>
        <v>0</v>
      </c>
      <c r="V17" s="115">
        <f>V$3*'EHP(定格)削減効果計算書（空調）'!$D19*'EHP(定格)削減効果計算書（空調）'!$E19*'EHP(定格)削減効果計算書（空調）'!$I19*V$4*0.01</f>
        <v>0</v>
      </c>
      <c r="W17" s="115">
        <f>W$3*'EHP(定格)削減効果計算書（空調）'!$D19*'EHP(定格)削減効果計算書（空調）'!$E19*'EHP(定格)削減効果計算書（空調）'!$I19*W$4*0.01</f>
        <v>26759.46</v>
      </c>
      <c r="X17" s="115">
        <f>X$3*'EHP(定格)削減効果計算書（空調）'!$D19*'EHP(定格)削減効果計算書（空調）'!$E19*'EHP(定格)削減効果計算書（空調）'!$I19*X$4*0.01</f>
        <v>43236.959999999999</v>
      </c>
      <c r="Y17" s="115">
        <f>Y$3*'EHP(定格)削減効果計算書（空調）'!$D19*'EHP(定格)削減効果計算書（空調）'!$E19*'EHP(定格)削減効果計算書（空調）'!$I19*Y$4*0.01</f>
        <v>60373.56</v>
      </c>
      <c r="Z17" s="115">
        <f>Z$3*'EHP(定格)削減効果計算書（空調）'!$D19*'EHP(定格)削減効果計算書（空調）'!$E19*'EHP(定格)削減効果計算書（空調）'!$I19*Z$4*0.01</f>
        <v>61032.66</v>
      </c>
      <c r="AA17" s="115">
        <f>AA$3*'EHP(定格)削減効果計算書（空調）'!$D19*'EHP(定格)削減効果計算書（空調）'!$E19*'EHP(定格)削減効果計算書（空調）'!$I19*AA$4*0.01</f>
        <v>33482.28</v>
      </c>
      <c r="AB17" s="115">
        <f t="shared" si="2"/>
        <v>255598.97999999998</v>
      </c>
    </row>
    <row r="18" spans="2:28">
      <c r="B18" s="109">
        <f>EHP→EHP削減効果計算書!B23</f>
        <v>0</v>
      </c>
      <c r="C18" s="116">
        <f>C$3*'EHP(定格)削減効果計算書（空調）'!$D20*'EHP(定格)削減効果計算書（空調）'!$E20*'EHP(定格)削減効果計算書（空調）'!$F20*C$4*0.01</f>
        <v>7024.64</v>
      </c>
      <c r="D18" s="116">
        <f>D$3*'EHP(定格)削減効果計算書（空調）'!$D20*'EHP(定格)削減効果計算書（空調）'!$E20*'EHP(定格)削減効果計算書（空調）'!$F20*D$4*0.01</f>
        <v>12567.52</v>
      </c>
      <c r="E18" s="116">
        <f>E$3*'EHP(定格)削減効果計算書（空調）'!$D20*'EHP(定格)削減効果計算書（空調）'!$E20*'EHP(定格)削減効果計算書（空調）'!$F20*E$4*0.01</f>
        <v>18823.839999999997</v>
      </c>
      <c r="F18" s="116">
        <f>F$3*'EHP(定格)削減効果計算書（空調）'!$D20*'EHP(定格)削減効果計算書（空調）'!$E20*'EHP(定格)削減効果計算書（空調）'!$F20*F$4*0.01</f>
        <v>0</v>
      </c>
      <c r="G18" s="116">
        <f>G$3*'EHP(定格)削減効果計算書（空調）'!$D20*'EHP(定格)削減効果計算書（空調）'!$E20*'EHP(定格)削減効果計算書（空調）'!$F20*G$4*0.01</f>
        <v>0</v>
      </c>
      <c r="H18" s="116">
        <f>H$3*'EHP(定格)削減効果計算書（空調）'!$D20*'EHP(定格)削減効果計算書（空調）'!$E20*'EHP(定格)削減効果計算書（空調）'!$F20*H$4*0.01</f>
        <v>0</v>
      </c>
      <c r="I18" s="116">
        <f>I$3*'EHP(定格)削減効果計算書（空調）'!$D20*'EHP(定格)削減効果計算書（空調）'!$E20*'EHP(定格)削減効果計算書（空調）'!$F20*I$4*0.01</f>
        <v>11744.32</v>
      </c>
      <c r="J18" s="116">
        <f>J$3*'EHP(定格)削減効果計算書（空調）'!$D20*'EHP(定格)削減効果計算書（空調）'!$E20*'EHP(定格)削減効果計算書（空調）'!$F20*J$4*0.01</f>
        <v>5048.9599999999991</v>
      </c>
      <c r="K18" s="116">
        <f>K$3*'EHP(定格)削減効果計算書（空調）'!$D20*'EHP(定格)削減効果計算書（空調）'!$E20*'EHP(定格)削減効果計算書（空調）'!$F20*K$4*0.01</f>
        <v>0</v>
      </c>
      <c r="L18" s="116">
        <f>L$3*'EHP(定格)削減効果計算書（空調）'!$D20*'EHP(定格)削減効果計算書（空調）'!$E20*'EHP(定格)削減効果計算書（空調）'!$F20*L$4*0.01</f>
        <v>0</v>
      </c>
      <c r="M18" s="116">
        <f>M$3*'EHP(定格)削減効果計算書（空調）'!$D20*'EHP(定格)削減効果計算書（空調）'!$E20*'EHP(定格)削減効果計算書（空調）'!$F20*M$4*0.01</f>
        <v>0</v>
      </c>
      <c r="N18" s="116">
        <f>N$3*'EHP(定格)削減効果計算書（空調）'!$D20*'EHP(定格)削減効果計算書（空調）'!$E20*'EHP(定格)削減効果計算書（空調）'!$F20*N$4*0.01</f>
        <v>0</v>
      </c>
      <c r="O18" s="116">
        <f t="shared" si="1"/>
        <v>55209.279999999999</v>
      </c>
      <c r="P18" s="115">
        <f>P$3*'EHP(定格)削減効果計算書（空調）'!$D20*'EHP(定格)削減効果計算書（空調）'!$E20*'EHP(定格)削減効果計算書（空調）'!$I20*P$4*0.01</f>
        <v>24860.639999999999</v>
      </c>
      <c r="Q18" s="115">
        <f>Q$3*'EHP(定格)削減効果計算書（空調）'!$D20*'EHP(定格)削減効果計算書（空調）'!$E20*'EHP(定格)削減効果計算書（空調）'!$I20*Q$4*0.01</f>
        <v>13500.479999999998</v>
      </c>
      <c r="R18" s="115">
        <f>R$3*'EHP(定格)削減効果計算書（空調）'!$D20*'EHP(定格)削減効果計算書（空調）'!$E20*'EHP(定格)削減効果計算書（空調）'!$I20*R$4*0.01</f>
        <v>0</v>
      </c>
      <c r="S18" s="115">
        <f>S$3*'EHP(定格)削減効果計算書（空調）'!$D20*'EHP(定格)削減効果計算書（空調）'!$E20*'EHP(定格)削減効果計算書（空調）'!$I20*S$4*0.01</f>
        <v>0</v>
      </c>
      <c r="T18" s="115">
        <f>T$3*'EHP(定格)削減効果計算書（空調）'!$D20*'EHP(定格)削減効果計算書（空調）'!$E20*'EHP(定格)削減効果計算書（空調）'!$I20*T$4*0.01</f>
        <v>0</v>
      </c>
      <c r="U18" s="115">
        <f>U$3*'EHP(定格)削減効果計算書（空調）'!$D20*'EHP(定格)削減効果計算書（空調）'!$E20*'EHP(定格)削減効果計算書（空調）'!$I20*U$4*0.01</f>
        <v>0</v>
      </c>
      <c r="V18" s="115">
        <f>V$3*'EHP(定格)削減効果計算書（空調）'!$D20*'EHP(定格)削減効果計算書（空調）'!$E20*'EHP(定格)削減効果計算書（空調）'!$I20*V$4*0.01</f>
        <v>0</v>
      </c>
      <c r="W18" s="115">
        <f>W$3*'EHP(定格)削減効果計算書（空調）'!$D20*'EHP(定格)削減効果計算書（空調）'!$E20*'EHP(定格)削減効果計算書（空調）'!$I20*W$4*0.01</f>
        <v>33421.919999999998</v>
      </c>
      <c r="X18" s="115">
        <f>X$3*'EHP(定格)削減効果計算書（空調）'!$D20*'EHP(定格)削減効果計算書（空調）'!$E20*'EHP(定格)削減効果計算書（空調）'!$I20*X$4*0.01</f>
        <v>54001.919999999991</v>
      </c>
      <c r="Y18" s="115">
        <f>Y$3*'EHP(定格)削減効果計算書（空調）'!$D20*'EHP(定格)削減効果計算書（空調）'!$E20*'EHP(定格)削減効果計算書（空調）'!$I20*Y$4*0.01</f>
        <v>75405.119999999995</v>
      </c>
      <c r="Z18" s="115">
        <f>Z$3*'EHP(定格)削減効果計算書（空調）'!$D20*'EHP(定格)削減効果計算書（空調）'!$E20*'EHP(定格)削減効果計算書（空調）'!$I20*Z$4*0.01</f>
        <v>76228.319999999992</v>
      </c>
      <c r="AA18" s="115">
        <f>AA$3*'EHP(定格)削減効果計算書（空調）'!$D20*'EHP(定格)削減効果計算書（空調）'!$E20*'EHP(定格)削減効果計算書（空調）'!$I20*AA$4*0.01</f>
        <v>41818.559999999998</v>
      </c>
      <c r="AB18" s="115">
        <f t="shared" si="2"/>
        <v>319236.95999999996</v>
      </c>
    </row>
    <row r="19" spans="2:28">
      <c r="B19" s="109">
        <f>EHP→EHP削減効果計算書!B24</f>
        <v>0</v>
      </c>
      <c r="C19" s="116">
        <f>C$3*'EHP(定格)削減効果計算書（空調）'!$D21*'EHP(定格)削減効果計算書（空調）'!$E21*'EHP(定格)削減効果計算書（空調）'!$F21*C$4*0.01</f>
        <v>8640</v>
      </c>
      <c r="D19" s="116">
        <f>D$3*'EHP(定格)削減効果計算書（空調）'!$D21*'EHP(定格)削減効果計算書（空調）'!$E21*'EHP(定格)削減効果計算書（空調）'!$F21*D$4*0.01</f>
        <v>15457.5</v>
      </c>
      <c r="E19" s="116">
        <f>E$3*'EHP(定格)削減効果計算書（空調）'!$D21*'EHP(定格)削減効果計算書（空調）'!$E21*'EHP(定格)削減効果計算書（空調）'!$F21*E$4*0.01</f>
        <v>23152.5</v>
      </c>
      <c r="F19" s="116">
        <f>F$3*'EHP(定格)削減効果計算書（空調）'!$D21*'EHP(定格)削減効果計算書（空調）'!$E21*'EHP(定格)削減効果計算書（空調）'!$F21*F$4*0.01</f>
        <v>0</v>
      </c>
      <c r="G19" s="116">
        <f>G$3*'EHP(定格)削減効果計算書（空調）'!$D21*'EHP(定格)削減効果計算書（空調）'!$E21*'EHP(定格)削減効果計算書（空調）'!$F21*G$4*0.01</f>
        <v>0</v>
      </c>
      <c r="H19" s="116">
        <f>H$3*'EHP(定格)削減効果計算書（空調）'!$D21*'EHP(定格)削減効果計算書（空調）'!$E21*'EHP(定格)削減効果計算書（空調）'!$F21*H$4*0.01</f>
        <v>0</v>
      </c>
      <c r="I19" s="116">
        <f>I$3*'EHP(定格)削減効果計算書（空調）'!$D21*'EHP(定格)削減効果計算書（空調）'!$E21*'EHP(定格)削減効果計算書（空調）'!$F21*I$4*0.01</f>
        <v>14445</v>
      </c>
      <c r="J19" s="116">
        <f>J$3*'EHP(定格)削減効果計算書（空調）'!$D21*'EHP(定格)削減効果計算書（空調）'!$E21*'EHP(定格)削減効果計算書（空調）'!$F21*J$4*0.01</f>
        <v>6210</v>
      </c>
      <c r="K19" s="116">
        <f>K$3*'EHP(定格)削減効果計算書（空調）'!$D21*'EHP(定格)削減効果計算書（空調）'!$E21*'EHP(定格)削減効果計算書（空調）'!$F21*K$4*0.01</f>
        <v>0</v>
      </c>
      <c r="L19" s="116">
        <f>L$3*'EHP(定格)削減効果計算書（空調）'!$D21*'EHP(定格)削減効果計算書（空調）'!$E21*'EHP(定格)削減効果計算書（空調）'!$F21*L$4*0.01</f>
        <v>0</v>
      </c>
      <c r="M19" s="116">
        <f>M$3*'EHP(定格)削減効果計算書（空調）'!$D21*'EHP(定格)削減効果計算書（空調）'!$E21*'EHP(定格)削減効果計算書（空調）'!$F21*M$4*0.01</f>
        <v>0</v>
      </c>
      <c r="N19" s="116">
        <f>N$3*'EHP(定格)削減効果計算書（空調）'!$D21*'EHP(定格)削減効果計算書（空調）'!$E21*'EHP(定格)削減効果計算書（空調）'!$F21*N$4*0.01</f>
        <v>0</v>
      </c>
      <c r="O19" s="116">
        <f t="shared" si="1"/>
        <v>67905</v>
      </c>
      <c r="P19" s="115">
        <f>P$3*'EHP(定格)削減効果計算書（空調）'!$D21*'EHP(定格)削減効果計算書（空調）'!$E21*'EHP(定格)削減効果計算書（空調）'!$I21*P$4*0.01</f>
        <v>30577.5</v>
      </c>
      <c r="Q19" s="115">
        <f>Q$3*'EHP(定格)削減効果計算書（空調）'!$D21*'EHP(定格)削減効果計算書（空調）'!$E21*'EHP(定格)削減効果計算書（空調）'!$I21*Q$4*0.01</f>
        <v>16604.999999999996</v>
      </c>
      <c r="R19" s="115">
        <f>R$3*'EHP(定格)削減効果計算書（空調）'!$D21*'EHP(定格)削減効果計算書（空調）'!$E21*'EHP(定格)削減効果計算書（空調）'!$I21*R$4*0.01</f>
        <v>0</v>
      </c>
      <c r="S19" s="115">
        <f>S$3*'EHP(定格)削減効果計算書（空調）'!$D21*'EHP(定格)削減効果計算書（空調）'!$E21*'EHP(定格)削減効果計算書（空調）'!$I21*S$4*0.01</f>
        <v>0</v>
      </c>
      <c r="T19" s="115">
        <f>T$3*'EHP(定格)削減効果計算書（空調）'!$D21*'EHP(定格)削減効果計算書（空調）'!$E21*'EHP(定格)削減効果計算書（空調）'!$I21*T$4*0.01</f>
        <v>0</v>
      </c>
      <c r="U19" s="115">
        <f>U$3*'EHP(定格)削減効果計算書（空調）'!$D21*'EHP(定格)削減効果計算書（空調）'!$E21*'EHP(定格)削減効果計算書（空調）'!$I21*U$4*0.01</f>
        <v>0</v>
      </c>
      <c r="V19" s="115">
        <f>V$3*'EHP(定格)削減効果計算書（空調）'!$D21*'EHP(定格)削減効果計算書（空調）'!$E21*'EHP(定格)削減効果計算書（空調）'!$I21*V$4*0.01</f>
        <v>0</v>
      </c>
      <c r="W19" s="115">
        <f>W$3*'EHP(定格)削減効果計算書（空調）'!$D21*'EHP(定格)削減効果計算書（空調）'!$E21*'EHP(定格)削減効果計算書（空調）'!$I21*W$4*0.01</f>
        <v>41107.5</v>
      </c>
      <c r="X19" s="115">
        <f>X$3*'EHP(定格)削減効果計算書（空調）'!$D21*'EHP(定格)削減効果計算書（空調）'!$E21*'EHP(定格)削減効果計算書（空調）'!$I21*X$4*0.01</f>
        <v>66419.999999999985</v>
      </c>
      <c r="Y19" s="115">
        <f>Y$3*'EHP(定格)削減効果計算書（空調）'!$D21*'EHP(定格)削減効果計算書（空調）'!$E21*'EHP(定格)削減効果計算書（空調）'!$I21*Y$4*0.01</f>
        <v>92745</v>
      </c>
      <c r="Z19" s="115">
        <f>Z$3*'EHP(定格)削減効果計算書（空調）'!$D21*'EHP(定格)削減効果計算書（空調）'!$E21*'EHP(定格)削減効果計算書（空調）'!$I21*Z$4*0.01</f>
        <v>93757.5</v>
      </c>
      <c r="AA19" s="115">
        <f>AA$3*'EHP(定格)削減効果計算書（空調）'!$D21*'EHP(定格)削減効果計算書（空調）'!$E21*'EHP(定格)削減効果計算書（空調）'!$I21*AA$4*0.01</f>
        <v>51435</v>
      </c>
      <c r="AB19" s="115">
        <f t="shared" si="2"/>
        <v>392647.5</v>
      </c>
    </row>
    <row r="20" spans="2:28">
      <c r="B20" s="109">
        <f>EHP→EHP削減効果計算書!B25</f>
        <v>0</v>
      </c>
      <c r="C20" s="116">
        <f>C$3*'EHP(定格)削減効果計算書（空調）'!$D22*'EHP(定格)削減効果計算書（空調）'!$E22*'EHP(定格)削減効果計算書（空調）'!$F22*C$4*0.01</f>
        <v>10485.76</v>
      </c>
      <c r="D20" s="116">
        <f>D$3*'EHP(定格)削減効果計算書（空調）'!$D22*'EHP(定格)削減効果計算書（空調）'!$E22*'EHP(定格)削減効果計算書（空調）'!$F22*D$4*0.01</f>
        <v>18759.68</v>
      </c>
      <c r="E20" s="116">
        <f>E$3*'EHP(定格)削減効果計算書（空調）'!$D22*'EHP(定格)削減効果計算書（空調）'!$E22*'EHP(定格)削減効果計算書（空調）'!$F22*E$4*0.01</f>
        <v>28098.560000000001</v>
      </c>
      <c r="F20" s="116">
        <f>F$3*'EHP(定格)削減効果計算書（空調）'!$D22*'EHP(定格)削減効果計算書（空調）'!$E22*'EHP(定格)削減効果計算書（空調）'!$F22*F$4*0.01</f>
        <v>0</v>
      </c>
      <c r="G20" s="116">
        <f>G$3*'EHP(定格)削減効果計算書（空調）'!$D22*'EHP(定格)削減効果計算書（空調）'!$E22*'EHP(定格)削減効果計算書（空調）'!$F22*G$4*0.01</f>
        <v>0</v>
      </c>
      <c r="H20" s="116">
        <f>H$3*'EHP(定格)削減効果計算書（空調）'!$D22*'EHP(定格)削減効果計算書（空調）'!$E22*'EHP(定格)削減効果計算書（空調）'!$F22*H$4*0.01</f>
        <v>0</v>
      </c>
      <c r="I20" s="116">
        <f>I$3*'EHP(定格)削減効果計算書（空調）'!$D22*'EHP(定格)削減効果計算書（空調）'!$E22*'EHP(定格)削減効果計算書（空調）'!$F22*I$4*0.01</f>
        <v>17530.88</v>
      </c>
      <c r="J20" s="116">
        <f>J$3*'EHP(定格)削減効果計算書（空調）'!$D22*'EHP(定格)削減効果計算書（空調）'!$E22*'EHP(定格)削減効果計算書（空調）'!$F22*J$4*0.01</f>
        <v>7536.64</v>
      </c>
      <c r="K20" s="116">
        <f>K$3*'EHP(定格)削減効果計算書（空調）'!$D22*'EHP(定格)削減効果計算書（空調）'!$E22*'EHP(定格)削減効果計算書（空調）'!$F22*K$4*0.01</f>
        <v>0</v>
      </c>
      <c r="L20" s="116">
        <f>L$3*'EHP(定格)削減効果計算書（空調）'!$D22*'EHP(定格)削減効果計算書（空調）'!$E22*'EHP(定格)削減効果計算書（空調）'!$F22*L$4*0.01</f>
        <v>0</v>
      </c>
      <c r="M20" s="116">
        <f>M$3*'EHP(定格)削減効果計算書（空調）'!$D22*'EHP(定格)削減効果計算書（空調）'!$E22*'EHP(定格)削減効果計算書（空調）'!$F22*M$4*0.01</f>
        <v>0</v>
      </c>
      <c r="N20" s="116">
        <f>N$3*'EHP(定格)削減効果計算書（空調）'!$D22*'EHP(定格)削減効果計算書（空調）'!$E22*'EHP(定格)削減効果計算書（空調）'!$F22*N$4*0.01</f>
        <v>0</v>
      </c>
      <c r="O20" s="116">
        <f t="shared" si="1"/>
        <v>82411.520000000004</v>
      </c>
      <c r="P20" s="115">
        <f>P$3*'EHP(定格)削減効果計算書（空調）'!$D22*'EHP(定格)削減効果計算書（空調）'!$E22*'EHP(定格)削減効果計算書（空調）'!$I22*P$4*0.01</f>
        <v>37109.760000000002</v>
      </c>
      <c r="Q20" s="115">
        <f>Q$3*'EHP(定格)削減効果計算書（空調）'!$D22*'EHP(定格)削減効果計算書（空調）'!$E22*'EHP(定格)削減効果計算書（空調）'!$I22*Q$4*0.01</f>
        <v>20152.32</v>
      </c>
      <c r="R20" s="115">
        <f>R$3*'EHP(定格)削減効果計算書（空調）'!$D22*'EHP(定格)削減効果計算書（空調）'!$E22*'EHP(定格)削減効果計算書（空調）'!$I22*R$4*0.01</f>
        <v>0</v>
      </c>
      <c r="S20" s="115">
        <f>S$3*'EHP(定格)削減効果計算書（空調）'!$D22*'EHP(定格)削減効果計算書（空調）'!$E22*'EHP(定格)削減効果計算書（空調）'!$I22*S$4*0.01</f>
        <v>0</v>
      </c>
      <c r="T20" s="115">
        <f>T$3*'EHP(定格)削減効果計算書（空調）'!$D22*'EHP(定格)削減効果計算書（空調）'!$E22*'EHP(定格)削減効果計算書（空調）'!$I22*T$4*0.01</f>
        <v>0</v>
      </c>
      <c r="U20" s="115">
        <f>U$3*'EHP(定格)削減効果計算書（空調）'!$D22*'EHP(定格)削減効果計算書（空調）'!$E22*'EHP(定格)削減効果計算書（空調）'!$I22*U$4*0.01</f>
        <v>0</v>
      </c>
      <c r="V20" s="115">
        <f>V$3*'EHP(定格)削減効果計算書（空調）'!$D22*'EHP(定格)削減効果計算書（空調）'!$E22*'EHP(定格)削減効果計算書（空調）'!$I22*V$4*0.01</f>
        <v>0</v>
      </c>
      <c r="W20" s="115">
        <f>W$3*'EHP(定格)削減効果計算書（空調）'!$D22*'EHP(定格)削減効果計算書（空調）'!$E22*'EHP(定格)削減効果計算書（空調）'!$I22*W$4*0.01</f>
        <v>49889.279999999999</v>
      </c>
      <c r="X20" s="115">
        <f>X$3*'EHP(定格)削減効果計算書（空調）'!$D22*'EHP(定格)削減効果計算書（空調）'!$E22*'EHP(定格)削減効果計算書（空調）'!$I22*X$4*0.01</f>
        <v>80609.279999999999</v>
      </c>
      <c r="Y20" s="115">
        <f>Y$3*'EHP(定格)削減効果計算書（空調）'!$D22*'EHP(定格)削減効果計算書（空調）'!$E22*'EHP(定格)削減効果計算書（空調）'!$I22*Y$4*0.01</f>
        <v>112558.08</v>
      </c>
      <c r="Z20" s="115">
        <f>Z$3*'EHP(定格)削減効果計算書（空調）'!$D22*'EHP(定格)削減効果計算書（空調）'!$E22*'EHP(定格)削減効果計算書（空調）'!$I22*Z$4*0.01</f>
        <v>113786.88</v>
      </c>
      <c r="AA20" s="115">
        <f>AA$3*'EHP(定格)削減効果計算書（空調）'!$D22*'EHP(定格)削減効果計算書（空調）'!$E22*'EHP(定格)削減効果計算書（空調）'!$I22*AA$4*0.01</f>
        <v>62423.040000000001</v>
      </c>
      <c r="AB20" s="115">
        <f t="shared" si="2"/>
        <v>476528.64000000001</v>
      </c>
    </row>
    <row r="21" spans="2:28">
      <c r="B21" s="109">
        <f>EHP→EHP削減効果計算書!B26</f>
        <v>0</v>
      </c>
      <c r="C21" s="116">
        <f>C$3*'EHP(定格)削減効果計算書（空調）'!$D23*'EHP(定格)削減効果計算書（空調）'!$E23*'EHP(定格)削減効果計算書（空調）'!$F23*C$4*0.01</f>
        <v>12577.28</v>
      </c>
      <c r="D21" s="116">
        <f>D$3*'EHP(定格)削減効果計算書（空調）'!$D23*'EHP(定格)削減効果計算書（空調）'!$E23*'EHP(定格)削減効果計算書（空調）'!$F23*D$4*0.01</f>
        <v>22501.54</v>
      </c>
      <c r="E21" s="116">
        <f>E$3*'EHP(定格)削減効果計算書（空調）'!$D23*'EHP(定格)削減効果計算書（空調）'!$E23*'EHP(定格)削減効果計算書（空調）'!$F23*E$4*0.01</f>
        <v>33703.179999999993</v>
      </c>
      <c r="F21" s="116">
        <f>F$3*'EHP(定格)削減効果計算書（空調）'!$D23*'EHP(定格)削減効果計算書（空調）'!$E23*'EHP(定格)削減効果計算書（空調）'!$F23*F$4*0.01</f>
        <v>0</v>
      </c>
      <c r="G21" s="116">
        <f>G$3*'EHP(定格)削減効果計算書（空調）'!$D23*'EHP(定格)削減効果計算書（空調）'!$E23*'EHP(定格)削減効果計算書（空調）'!$F23*G$4*0.01</f>
        <v>0</v>
      </c>
      <c r="H21" s="116">
        <f>H$3*'EHP(定格)削減効果計算書（空調）'!$D23*'EHP(定格)削減効果計算書（空調）'!$E23*'EHP(定格)削減効果計算書（空調）'!$F23*H$4*0.01</f>
        <v>0</v>
      </c>
      <c r="I21" s="116">
        <f>I$3*'EHP(定格)削減効果計算書（空調）'!$D23*'EHP(定格)削減効果計算書（空調）'!$E23*'EHP(定格)削減効果計算書（空調）'!$F23*I$4*0.01</f>
        <v>21027.64</v>
      </c>
      <c r="J21" s="116">
        <f>J$3*'EHP(定格)削減効果計算書（空調）'!$D23*'EHP(定格)削減効果計算書（空調）'!$E23*'EHP(定格)削減効果計算書（空調）'!$F23*J$4*0.01</f>
        <v>9039.9199999999983</v>
      </c>
      <c r="K21" s="116">
        <f>K$3*'EHP(定格)削減効果計算書（空調）'!$D23*'EHP(定格)削減効果計算書（空調）'!$E23*'EHP(定格)削減効果計算書（空調）'!$F23*K$4*0.01</f>
        <v>0</v>
      </c>
      <c r="L21" s="116">
        <f>L$3*'EHP(定格)削減効果計算書（空調）'!$D23*'EHP(定格)削減効果計算書（空調）'!$E23*'EHP(定格)削減効果計算書（空調）'!$F23*L$4*0.01</f>
        <v>0</v>
      </c>
      <c r="M21" s="116">
        <f>M$3*'EHP(定格)削減効果計算書（空調）'!$D23*'EHP(定格)削減効果計算書（空調）'!$E23*'EHP(定格)削減効果計算書（空調）'!$F23*M$4*0.01</f>
        <v>0</v>
      </c>
      <c r="N21" s="116">
        <f>N$3*'EHP(定格)削減効果計算書（空調）'!$D23*'EHP(定格)削減効果計算書（空調）'!$E23*'EHP(定格)削減効果計算書（空調）'!$F23*N$4*0.01</f>
        <v>0</v>
      </c>
      <c r="O21" s="116">
        <f t="shared" si="1"/>
        <v>98849.56</v>
      </c>
      <c r="P21" s="115">
        <f>P$3*'EHP(定格)削減効果計算書（空調）'!$D23*'EHP(定格)削減効果計算書（空調）'!$E23*'EHP(定格)削減効果計算書（空調）'!$I23*P$4*0.01</f>
        <v>44511.78</v>
      </c>
      <c r="Q21" s="115">
        <f>Q$3*'EHP(定格)削減効果計算書（空調）'!$D23*'EHP(定格)削減効果計算書（空調）'!$E23*'EHP(定格)削減効果計算書（空調）'!$I23*Q$4*0.01</f>
        <v>24171.96</v>
      </c>
      <c r="R21" s="115">
        <f>R$3*'EHP(定格)削減効果計算書（空調）'!$D23*'EHP(定格)削減効果計算書（空調）'!$E23*'EHP(定格)削減効果計算書（空調）'!$I23*R$4*0.01</f>
        <v>0</v>
      </c>
      <c r="S21" s="115">
        <f>S$3*'EHP(定格)削減効果計算書（空調）'!$D23*'EHP(定格)削減効果計算書（空調）'!$E23*'EHP(定格)削減効果計算書（空調）'!$I23*S$4*0.01</f>
        <v>0</v>
      </c>
      <c r="T21" s="115">
        <f>T$3*'EHP(定格)削減効果計算書（空調）'!$D23*'EHP(定格)削減効果計算書（空調）'!$E23*'EHP(定格)削減効果計算書（空調）'!$I23*T$4*0.01</f>
        <v>0</v>
      </c>
      <c r="U21" s="115">
        <f>U$3*'EHP(定格)削減効果計算書（空調）'!$D23*'EHP(定格)削減効果計算書（空調）'!$E23*'EHP(定格)削減効果計算書（空調）'!$I23*U$4*0.01</f>
        <v>0</v>
      </c>
      <c r="V21" s="115">
        <f>V$3*'EHP(定格)削減効果計算書（空調）'!$D23*'EHP(定格)削減効果計算書（空調）'!$E23*'EHP(定格)削減効果計算書（空調）'!$I23*V$4*0.01</f>
        <v>0</v>
      </c>
      <c r="W21" s="115">
        <f>W$3*'EHP(定格)削減効果計算書（空調）'!$D23*'EHP(定格)削減効果計算書（空調）'!$E23*'EHP(定格)削減効果計算書（空調）'!$I23*W$4*0.01</f>
        <v>59840.340000000004</v>
      </c>
      <c r="X21" s="115">
        <f>X$3*'EHP(定格)削減効果計算書（空調）'!$D23*'EHP(定格)削減効果計算書（空調）'!$E23*'EHP(定格)削減効果計算書（空調）'!$I23*X$4*0.01</f>
        <v>96687.84</v>
      </c>
      <c r="Y21" s="115">
        <f>Y$3*'EHP(定格)削減効果計算書（空調）'!$D23*'EHP(定格)削減効果計算書（空調）'!$E23*'EHP(定格)削減効果計算書（空調）'!$I23*Y$4*0.01</f>
        <v>135009.24</v>
      </c>
      <c r="Z21" s="115">
        <f>Z$3*'EHP(定格)削減効果計算書（空調）'!$D23*'EHP(定格)削減効果計算書（空調）'!$E23*'EHP(定格)削減効果計算書（空調）'!$I23*Z$4*0.01</f>
        <v>136483.14000000001</v>
      </c>
      <c r="AA21" s="115">
        <f>AA$3*'EHP(定格)削減効果計算書（空調）'!$D23*'EHP(定格)削減効果計算書（空調）'!$E23*'EHP(定格)削減効果計算書（空調）'!$I23*AA$4*0.01</f>
        <v>74874.12</v>
      </c>
      <c r="AB21" s="115">
        <f t="shared" si="2"/>
        <v>571578.41999999993</v>
      </c>
    </row>
  </sheetData>
  <mergeCells count="4">
    <mergeCell ref="C1:O1"/>
    <mergeCell ref="P1:AB1"/>
    <mergeCell ref="O2:O4"/>
    <mergeCell ref="AB2:AB4"/>
  </mergeCells>
  <phoneticPr fontId="2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82E5BF-AAD0-45BD-9DD0-652D2B40DA73}">
  <sheetPr codeName="Sheet3">
    <pageSetUpPr fitToPage="1"/>
  </sheetPr>
  <dimension ref="A1:AC47"/>
  <sheetViews>
    <sheetView topLeftCell="D1" zoomScale="90" zoomScaleNormal="90" workbookViewId="0">
      <selection activeCell="B10" sqref="B10:B11"/>
    </sheetView>
  </sheetViews>
  <sheetFormatPr defaultRowHeight="18.75"/>
  <cols>
    <col min="1" max="1" width="4.75" style="2" customWidth="1"/>
    <col min="2" max="2" width="9.75" style="2" customWidth="1"/>
    <col min="3" max="3" width="16.75" style="2" customWidth="1"/>
    <col min="4" max="4" width="5.5" style="2" customWidth="1"/>
    <col min="5" max="5" width="10.25" style="2" customWidth="1"/>
    <col min="6" max="7" width="13.25" style="2" customWidth="1"/>
    <col min="8" max="8" width="9.125" style="2" customWidth="1"/>
    <col min="9" max="10" width="13.25" style="2" customWidth="1"/>
    <col min="11" max="15" width="9.125" style="2" customWidth="1"/>
    <col min="16" max="16" width="9" style="2" customWidth="1"/>
    <col min="17" max="16384" width="9" style="2"/>
  </cols>
  <sheetData>
    <row r="1" spans="1:29" ht="27" thickBot="1">
      <c r="A1" s="39"/>
      <c r="B1" s="39"/>
      <c r="C1" s="91" t="s">
        <v>43</v>
      </c>
      <c r="D1" s="91"/>
      <c r="E1" s="117">
        <v>0.441</v>
      </c>
      <c r="F1" s="39"/>
      <c r="G1" s="39"/>
      <c r="H1" s="39"/>
      <c r="I1" s="39"/>
      <c r="J1" s="39" t="s">
        <v>69</v>
      </c>
      <c r="K1" s="39"/>
      <c r="L1" s="39"/>
      <c r="M1" s="39"/>
      <c r="N1" s="65"/>
      <c r="O1" s="37"/>
      <c r="P1" s="38"/>
      <c r="Q1" s="1"/>
      <c r="R1" s="1"/>
      <c r="S1" s="1"/>
      <c r="T1" s="1"/>
      <c r="U1" s="1"/>
      <c r="V1" s="1"/>
    </row>
    <row r="2" spans="1:29" ht="15" customHeight="1">
      <c r="A2" s="39"/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7"/>
      <c r="P2" s="38"/>
      <c r="Q2" s="1"/>
      <c r="R2" s="1"/>
      <c r="S2" s="1"/>
      <c r="T2" s="1"/>
      <c r="U2" s="1"/>
      <c r="V2" s="1"/>
    </row>
    <row r="3" spans="1:29" ht="19.5" thickBot="1">
      <c r="B3" s="118"/>
      <c r="C3" s="118"/>
      <c r="D3" s="118"/>
      <c r="E3" s="118"/>
      <c r="N3" s="37"/>
      <c r="O3" s="37"/>
      <c r="P3" s="38"/>
      <c r="Q3" s="1"/>
      <c r="R3" s="1"/>
      <c r="S3" s="1"/>
      <c r="T3" s="1"/>
      <c r="U3" s="1"/>
      <c r="V3" s="1"/>
    </row>
    <row r="4" spans="1:29" ht="18.75" customHeight="1" thickTop="1" thickBot="1">
      <c r="A4" s="41" t="s">
        <v>33</v>
      </c>
      <c r="B4" s="41"/>
      <c r="C4" s="42"/>
      <c r="D4" s="119"/>
      <c r="E4" s="37"/>
      <c r="F4" s="119"/>
      <c r="G4" s="119"/>
      <c r="H4" s="37" t="s">
        <v>17</v>
      </c>
      <c r="I4" s="119"/>
      <c r="J4" s="119"/>
      <c r="K4" s="37" t="s">
        <v>17</v>
      </c>
      <c r="L4" s="31">
        <f>SUM(L7:L11)</f>
        <v>61407</v>
      </c>
      <c r="M4" s="55">
        <f>SUM(M7:M11)</f>
        <v>27080.487000000001</v>
      </c>
      <c r="N4" s="45"/>
      <c r="O4" s="41" t="s">
        <v>70</v>
      </c>
      <c r="P4" s="42"/>
      <c r="Q4" s="37"/>
      <c r="R4" s="37"/>
      <c r="S4" s="37"/>
      <c r="T4" s="37"/>
      <c r="U4" s="37"/>
      <c r="V4" s="37"/>
      <c r="W4" s="43" t="s">
        <v>5</v>
      </c>
      <c r="X4" s="5"/>
      <c r="Y4" s="31">
        <f>SUM(Y7:Y11)</f>
        <v>17941</v>
      </c>
      <c r="Z4" s="78">
        <f>SUM(Z7:Z11)</f>
        <v>7911.9809999999998</v>
      </c>
      <c r="AA4" s="56">
        <f>IFERROR(M4-Z4,"")</f>
        <v>19168.506000000001</v>
      </c>
      <c r="AB4" s="57">
        <f>IFERROR(1-(Z4/M4),"")</f>
        <v>0.70783461168922113</v>
      </c>
      <c r="AC4" s="54" t="str">
        <f>IF(AB4="","",IF(0.3&lt;AB4,"補助対象","対象外"))</f>
        <v>補助対象</v>
      </c>
    </row>
    <row r="5" spans="1:29">
      <c r="A5" s="92" t="s">
        <v>0</v>
      </c>
      <c r="B5" s="92" t="s">
        <v>18</v>
      </c>
      <c r="C5" s="94" t="s">
        <v>16</v>
      </c>
      <c r="D5" s="96" t="s">
        <v>1</v>
      </c>
      <c r="E5" s="59" t="s">
        <v>3</v>
      </c>
      <c r="F5" s="70" t="s">
        <v>21</v>
      </c>
      <c r="G5" s="71"/>
      <c r="H5" s="27" t="s">
        <v>6</v>
      </c>
      <c r="I5" s="72" t="s">
        <v>27</v>
      </c>
      <c r="J5" s="73"/>
      <c r="K5" s="86" t="s">
        <v>7</v>
      </c>
      <c r="L5" s="74" t="s">
        <v>2</v>
      </c>
      <c r="M5" s="67" t="s">
        <v>10</v>
      </c>
      <c r="N5" s="45"/>
      <c r="O5" s="92" t="s">
        <v>18</v>
      </c>
      <c r="P5" s="94" t="s">
        <v>16</v>
      </c>
      <c r="Q5" s="96" t="s">
        <v>1</v>
      </c>
      <c r="R5" s="59" t="s">
        <v>3</v>
      </c>
      <c r="S5" s="98" t="s">
        <v>21</v>
      </c>
      <c r="T5" s="99"/>
      <c r="U5" s="27" t="s">
        <v>6</v>
      </c>
      <c r="V5" s="100" t="s">
        <v>27</v>
      </c>
      <c r="W5" s="101"/>
      <c r="X5" s="86" t="s">
        <v>7</v>
      </c>
      <c r="Y5" s="74" t="s">
        <v>2</v>
      </c>
      <c r="Z5" s="67" t="s">
        <v>10</v>
      </c>
      <c r="AA5" s="64" t="s">
        <v>39</v>
      </c>
      <c r="AB5" s="123" t="s">
        <v>12</v>
      </c>
      <c r="AC5" s="120" t="s">
        <v>13</v>
      </c>
    </row>
    <row r="6" spans="1:29" ht="19.5" thickBot="1">
      <c r="A6" s="66"/>
      <c r="B6" s="66"/>
      <c r="C6" s="68"/>
      <c r="D6" s="69"/>
      <c r="E6" s="16" t="s">
        <v>4</v>
      </c>
      <c r="F6" s="79" t="s">
        <v>34</v>
      </c>
      <c r="G6" s="35" t="s">
        <v>36</v>
      </c>
      <c r="H6" s="28" t="s">
        <v>40</v>
      </c>
      <c r="I6" s="82" t="s">
        <v>35</v>
      </c>
      <c r="J6" s="36" t="s">
        <v>36</v>
      </c>
      <c r="K6" s="84" t="s">
        <v>41</v>
      </c>
      <c r="L6" s="75" t="s">
        <v>42</v>
      </c>
      <c r="M6" s="68" t="s">
        <v>11</v>
      </c>
      <c r="N6" s="45"/>
      <c r="O6" s="93"/>
      <c r="P6" s="95"/>
      <c r="Q6" s="97"/>
      <c r="R6" s="16" t="s">
        <v>4</v>
      </c>
      <c r="S6" s="79" t="s">
        <v>34</v>
      </c>
      <c r="T6" s="35" t="s">
        <v>36</v>
      </c>
      <c r="U6" s="28" t="s">
        <v>9</v>
      </c>
      <c r="V6" s="82" t="s">
        <v>35</v>
      </c>
      <c r="W6" s="36" t="s">
        <v>36</v>
      </c>
      <c r="X6" s="84" t="s">
        <v>8</v>
      </c>
      <c r="Y6" s="75" t="s">
        <v>15</v>
      </c>
      <c r="Z6" s="68" t="s">
        <v>11</v>
      </c>
      <c r="AA6" s="58" t="s">
        <v>11</v>
      </c>
      <c r="AB6" s="124"/>
      <c r="AC6" s="121"/>
    </row>
    <row r="7" spans="1:29" ht="20.25" thickTop="1" thickBot="1">
      <c r="A7" s="12">
        <v>1</v>
      </c>
      <c r="B7" s="19" t="s">
        <v>19</v>
      </c>
      <c r="C7" s="18" t="s">
        <v>82</v>
      </c>
      <c r="D7" s="19">
        <v>1</v>
      </c>
      <c r="E7" s="15">
        <v>1</v>
      </c>
      <c r="F7" s="13">
        <v>1</v>
      </c>
      <c r="G7" s="15">
        <v>2</v>
      </c>
      <c r="H7" s="29">
        <f>('年間負荷計算シート (2)'!$O5/'EHP(定格)削減効果計算書（空調）'!$F7)*$G7</f>
        <v>40.24</v>
      </c>
      <c r="I7" s="14">
        <v>3</v>
      </c>
      <c r="J7" s="15">
        <v>6</v>
      </c>
      <c r="K7" s="29">
        <f>('年間負荷計算シート (2)'!$AB5/'EHP(定格)削減効果計算書（空調）'!$I7)*$J7</f>
        <v>232.68</v>
      </c>
      <c r="L7" s="76">
        <f>IFERROR((H7+K7),"")</f>
        <v>272.92</v>
      </c>
      <c r="M7" s="126">
        <f t="shared" ref="M7:M26" si="0">IFERROR(L7*$E$1,"")</f>
        <v>120.35772000000001</v>
      </c>
      <c r="N7" s="45"/>
      <c r="O7" s="128" t="str">
        <f t="shared" ref="O7:O26" si="1">IF(B7="","",B7)</f>
        <v>部屋１</v>
      </c>
      <c r="P7" s="80" t="s">
        <v>102</v>
      </c>
      <c r="Q7" s="128">
        <f t="shared" ref="Q7:Q26" si="2">E7</f>
        <v>1</v>
      </c>
      <c r="R7" s="129">
        <f t="shared" ref="R7:R26" si="3">E7</f>
        <v>1</v>
      </c>
      <c r="S7" s="130">
        <v>1</v>
      </c>
      <c r="T7" s="131">
        <v>1</v>
      </c>
      <c r="U7" s="88">
        <f>('年間負荷計算シート (2)'!$O5/'EHP(定格)削減効果計算書（空調）'!$S7)*$T7</f>
        <v>20.12</v>
      </c>
      <c r="V7" s="132">
        <v>3</v>
      </c>
      <c r="W7" s="131">
        <v>4</v>
      </c>
      <c r="X7" s="88">
        <f>('年間負荷計算シート (2)'!$AB5/'EHP(定格)削減効果計算書（空調）'!$V7)*$W7</f>
        <v>155.12</v>
      </c>
      <c r="Y7" s="76">
        <f>IFERROR((U7+X7),"")</f>
        <v>175.24</v>
      </c>
      <c r="Z7" s="126">
        <f t="shared" ref="Z7:Z26" si="4">IFERROR(Y7*$E$1,"")</f>
        <v>77.280839999999998</v>
      </c>
      <c r="AA7" s="76">
        <f t="shared" ref="AA7:AA26" si="5">IFERROR(M7-Z7,"")</f>
        <v>43.076880000000017</v>
      </c>
      <c r="AB7" s="133">
        <f t="shared" ref="AB7:AB26" si="6">IFERROR(1-(1/M7*Z7),"")</f>
        <v>0.35790707899750851</v>
      </c>
      <c r="AC7" s="134" t="s">
        <v>14</v>
      </c>
    </row>
    <row r="8" spans="1:29" ht="20.25" thickTop="1" thickBot="1">
      <c r="A8" s="12">
        <v>2</v>
      </c>
      <c r="B8" s="19" t="s">
        <v>71</v>
      </c>
      <c r="C8" s="81" t="s">
        <v>83</v>
      </c>
      <c r="D8" s="7">
        <v>2</v>
      </c>
      <c r="E8" s="9">
        <v>2</v>
      </c>
      <c r="F8" s="8">
        <v>2</v>
      </c>
      <c r="G8" s="9">
        <v>4</v>
      </c>
      <c r="H8" s="29">
        <f>('年間負荷計算シート (2)'!$O6/'EHP(定格)削減効果計算書（空調）'!$F8)*$G8</f>
        <v>321.92</v>
      </c>
      <c r="I8" s="4">
        <v>6</v>
      </c>
      <c r="J8" s="9">
        <v>12</v>
      </c>
      <c r="K8" s="29">
        <f>('年間負荷計算シート (2)'!$AB6/'EHP(定格)削減効果計算書（空調）'!$I8)*$J8</f>
        <v>1861.44</v>
      </c>
      <c r="L8" s="76">
        <f t="shared" ref="L8:L26" si="7">IFERROR((H8+K8),"")</f>
        <v>2183.36</v>
      </c>
      <c r="M8" s="107">
        <f t="shared" si="0"/>
        <v>962.86176000000012</v>
      </c>
      <c r="N8" s="45"/>
      <c r="O8" s="106" t="str">
        <f t="shared" si="1"/>
        <v>部屋２</v>
      </c>
      <c r="P8" s="81" t="s">
        <v>103</v>
      </c>
      <c r="Q8" s="106">
        <f t="shared" si="2"/>
        <v>2</v>
      </c>
      <c r="R8" s="108">
        <f t="shared" si="3"/>
        <v>2</v>
      </c>
      <c r="S8" s="8">
        <v>2</v>
      </c>
      <c r="T8" s="9">
        <v>1.5</v>
      </c>
      <c r="U8" s="89">
        <f>('年間負荷計算シート (2)'!$O6/'EHP(定格)削減効果計算書（空調）'!$S8)*$T8</f>
        <v>120.72</v>
      </c>
      <c r="V8" s="4">
        <v>6</v>
      </c>
      <c r="W8" s="9">
        <v>5</v>
      </c>
      <c r="X8" s="89">
        <f>('年間負荷計算シート (2)'!$AB6/'EHP(定格)削減効果計算書（空調）'!$V8)*$W8</f>
        <v>775.6</v>
      </c>
      <c r="Y8" s="76">
        <f t="shared" ref="Y8:Y26" si="8">IFERROR((U8+X8),"")</f>
        <v>896.32</v>
      </c>
      <c r="Z8" s="107">
        <f t="shared" si="4"/>
        <v>395.27712000000002</v>
      </c>
      <c r="AA8" s="77">
        <f t="shared" si="5"/>
        <v>567.58464000000004</v>
      </c>
      <c r="AB8" s="135">
        <f t="shared" si="6"/>
        <v>0.58947676974937713</v>
      </c>
      <c r="AC8" s="21" t="s">
        <v>14</v>
      </c>
    </row>
    <row r="9" spans="1:29" ht="20.25" thickTop="1" thickBot="1">
      <c r="A9" s="12">
        <v>3</v>
      </c>
      <c r="B9" s="19" t="s">
        <v>20</v>
      </c>
      <c r="C9" s="18" t="s">
        <v>84</v>
      </c>
      <c r="D9" s="19">
        <v>3</v>
      </c>
      <c r="E9" s="15">
        <v>3</v>
      </c>
      <c r="F9" s="13">
        <v>3</v>
      </c>
      <c r="G9" s="15">
        <v>6</v>
      </c>
      <c r="H9" s="29">
        <f>('年間負荷計算シート (2)'!$O7/'EHP(定格)削減効果計算書（空調）'!$F9)*$G9</f>
        <v>1086.48</v>
      </c>
      <c r="I9" s="14">
        <v>9</v>
      </c>
      <c r="J9" s="15">
        <v>18</v>
      </c>
      <c r="K9" s="29">
        <f>('年間負荷計算シート (2)'!$AB7/'EHP(定格)削減効果計算書（空調）'!$I9)*$J9</f>
        <v>6282.36</v>
      </c>
      <c r="L9" s="76">
        <f t="shared" si="7"/>
        <v>7368.84</v>
      </c>
      <c r="M9" s="107">
        <f t="shared" si="0"/>
        <v>3249.6584400000002</v>
      </c>
      <c r="N9" s="45"/>
      <c r="O9" s="106" t="str">
        <f t="shared" si="1"/>
        <v>部屋３</v>
      </c>
      <c r="P9" s="81" t="s">
        <v>104</v>
      </c>
      <c r="Q9" s="106">
        <f t="shared" si="2"/>
        <v>3</v>
      </c>
      <c r="R9" s="108">
        <f t="shared" si="3"/>
        <v>3</v>
      </c>
      <c r="S9" s="8">
        <v>3</v>
      </c>
      <c r="T9" s="9">
        <v>2</v>
      </c>
      <c r="U9" s="89">
        <f>('年間負荷計算シート (2)'!$O7/'EHP(定格)削減効果計算書（空調）'!$S9)*$T9</f>
        <v>362.16</v>
      </c>
      <c r="V9" s="4">
        <v>9</v>
      </c>
      <c r="W9" s="9">
        <v>6</v>
      </c>
      <c r="X9" s="89">
        <f>('年間負荷計算シート (2)'!$AB7/'EHP(定格)削減効果計算書（空調）'!$V9)*$W9</f>
        <v>2094.12</v>
      </c>
      <c r="Y9" s="76">
        <f t="shared" si="8"/>
        <v>2456.2799999999997</v>
      </c>
      <c r="Z9" s="107">
        <f t="shared" si="4"/>
        <v>1083.21948</v>
      </c>
      <c r="AA9" s="77">
        <f t="shared" si="5"/>
        <v>2166.4389600000004</v>
      </c>
      <c r="AB9" s="135">
        <f t="shared" si="6"/>
        <v>0.66666666666666674</v>
      </c>
      <c r="AC9" s="21" t="s">
        <v>14</v>
      </c>
    </row>
    <row r="10" spans="1:29" ht="20.25" thickTop="1" thickBot="1">
      <c r="A10" s="12">
        <v>4</v>
      </c>
      <c r="B10" s="19" t="s">
        <v>72</v>
      </c>
      <c r="C10" s="81" t="s">
        <v>85</v>
      </c>
      <c r="D10" s="7">
        <v>4</v>
      </c>
      <c r="E10" s="9">
        <v>4</v>
      </c>
      <c r="F10" s="8">
        <v>4</v>
      </c>
      <c r="G10" s="9">
        <v>8</v>
      </c>
      <c r="H10" s="29">
        <f>('年間負荷計算シート (2)'!$O8/'EHP(定格)削減効果計算書（空調）'!$F10)*$G10</f>
        <v>2575.36</v>
      </c>
      <c r="I10" s="4">
        <v>12</v>
      </c>
      <c r="J10" s="9">
        <v>24</v>
      </c>
      <c r="K10" s="29">
        <f>('年間負荷計算シート (2)'!$AB8/'EHP(定格)削減効果計算書（空調）'!$I10)*$J10</f>
        <v>14891.52</v>
      </c>
      <c r="L10" s="76">
        <f t="shared" si="7"/>
        <v>17466.88</v>
      </c>
      <c r="M10" s="107">
        <f t="shared" si="0"/>
        <v>7702.8940800000009</v>
      </c>
      <c r="N10" s="45"/>
      <c r="O10" s="106" t="str">
        <f t="shared" si="1"/>
        <v>部屋４</v>
      </c>
      <c r="P10" s="81" t="s">
        <v>105</v>
      </c>
      <c r="Q10" s="106">
        <f t="shared" si="2"/>
        <v>4</v>
      </c>
      <c r="R10" s="108">
        <f t="shared" si="3"/>
        <v>4</v>
      </c>
      <c r="S10" s="8">
        <v>4</v>
      </c>
      <c r="T10" s="9">
        <v>2.5</v>
      </c>
      <c r="U10" s="89">
        <f>('年間負荷計算シート (2)'!$O8/'EHP(定格)削減効果計算書（空調）'!$S10)*$T10</f>
        <v>804.80000000000007</v>
      </c>
      <c r="V10" s="4">
        <v>12</v>
      </c>
      <c r="W10" s="9">
        <v>7</v>
      </c>
      <c r="X10" s="89">
        <f>('年間負荷計算シート (2)'!$AB8/'EHP(定格)削減効果計算書（空調）'!$V10)*$W10</f>
        <v>4343.3600000000006</v>
      </c>
      <c r="Y10" s="76">
        <f t="shared" si="8"/>
        <v>5148.1600000000008</v>
      </c>
      <c r="Z10" s="107">
        <f t="shared" si="4"/>
        <v>2270.3385600000001</v>
      </c>
      <c r="AA10" s="77">
        <f t="shared" si="5"/>
        <v>5432.5555200000008</v>
      </c>
      <c r="AB10" s="135">
        <f t="shared" si="6"/>
        <v>0.70526161512531149</v>
      </c>
      <c r="AC10" s="21" t="s">
        <v>14</v>
      </c>
    </row>
    <row r="11" spans="1:29" ht="20.25" thickTop="1" thickBot="1">
      <c r="A11" s="12">
        <v>5</v>
      </c>
      <c r="B11" s="19" t="s">
        <v>62</v>
      </c>
      <c r="C11" s="18" t="s">
        <v>86</v>
      </c>
      <c r="D11" s="19">
        <v>5</v>
      </c>
      <c r="E11" s="15">
        <v>5</v>
      </c>
      <c r="F11" s="13">
        <v>5</v>
      </c>
      <c r="G11" s="15">
        <v>10</v>
      </c>
      <c r="H11" s="29">
        <f>('年間負荷計算シート (2)'!$O9/'EHP(定格)削減効果計算書（空調）'!$F11)*$G11</f>
        <v>5030</v>
      </c>
      <c r="I11" s="14">
        <v>15</v>
      </c>
      <c r="J11" s="15">
        <v>30</v>
      </c>
      <c r="K11" s="29">
        <f>('年間負荷計算シート (2)'!$AB9/'EHP(定格)削減効果計算書（空調）'!$I11)*$J11</f>
        <v>29085</v>
      </c>
      <c r="L11" s="76">
        <f t="shared" si="7"/>
        <v>34115</v>
      </c>
      <c r="M11" s="107">
        <f t="shared" si="0"/>
        <v>15044.715</v>
      </c>
      <c r="N11" s="45"/>
      <c r="O11" s="106" t="str">
        <f t="shared" si="1"/>
        <v>部屋５</v>
      </c>
      <c r="P11" s="81" t="s">
        <v>106</v>
      </c>
      <c r="Q11" s="106">
        <f t="shared" si="2"/>
        <v>5</v>
      </c>
      <c r="R11" s="108">
        <f t="shared" si="3"/>
        <v>5</v>
      </c>
      <c r="S11" s="8">
        <v>5</v>
      </c>
      <c r="T11" s="9">
        <v>3</v>
      </c>
      <c r="U11" s="89">
        <f>('年間負荷計算シート (2)'!$O9/'EHP(定格)削減効果計算書（空調）'!$S11)*$T11</f>
        <v>1509</v>
      </c>
      <c r="V11" s="4">
        <v>15</v>
      </c>
      <c r="W11" s="9">
        <v>8</v>
      </c>
      <c r="X11" s="89">
        <f>('年間負荷計算シート (2)'!$AB9/'EHP(定格)削減効果計算書（空調）'!$V11)*$W11</f>
        <v>7756</v>
      </c>
      <c r="Y11" s="76">
        <f t="shared" si="8"/>
        <v>9265</v>
      </c>
      <c r="Z11" s="107">
        <f t="shared" si="4"/>
        <v>4085.8650000000002</v>
      </c>
      <c r="AA11" s="77">
        <f t="shared" si="5"/>
        <v>10958.85</v>
      </c>
      <c r="AB11" s="135">
        <f t="shared" si="6"/>
        <v>0.72841858420049821</v>
      </c>
      <c r="AC11" s="21" t="s">
        <v>14</v>
      </c>
    </row>
    <row r="12" spans="1:29" ht="20.25" thickTop="1" thickBot="1">
      <c r="A12" s="12">
        <v>6</v>
      </c>
      <c r="B12" s="19" t="s">
        <v>73</v>
      </c>
      <c r="C12" s="18" t="s">
        <v>87</v>
      </c>
      <c r="D12" s="7">
        <v>6</v>
      </c>
      <c r="E12" s="9">
        <v>6</v>
      </c>
      <c r="F12" s="8">
        <v>6</v>
      </c>
      <c r="G12" s="15">
        <v>12</v>
      </c>
      <c r="H12" s="29">
        <f>('年間負荷計算シート (2)'!$O10/'EHP(定格)削減効果計算書（空調）'!$F12)*$G12</f>
        <v>8691.84</v>
      </c>
      <c r="I12" s="4">
        <v>18</v>
      </c>
      <c r="J12" s="9">
        <v>36</v>
      </c>
      <c r="K12" s="29">
        <f>('年間負荷計算シート (2)'!$AB10/'EHP(定格)削減効果計算書（空調）'!$I12)*$J12</f>
        <v>50258.879999999997</v>
      </c>
      <c r="L12" s="76">
        <f t="shared" si="7"/>
        <v>58950.720000000001</v>
      </c>
      <c r="M12" s="107">
        <f t="shared" si="0"/>
        <v>25997.267520000001</v>
      </c>
      <c r="N12" s="45"/>
      <c r="O12" s="106" t="str">
        <f t="shared" si="1"/>
        <v>部屋６</v>
      </c>
      <c r="P12" s="81" t="s">
        <v>107</v>
      </c>
      <c r="Q12" s="106">
        <f t="shared" si="2"/>
        <v>6</v>
      </c>
      <c r="R12" s="108">
        <f t="shared" si="3"/>
        <v>6</v>
      </c>
      <c r="S12" s="8">
        <v>6</v>
      </c>
      <c r="T12" s="9">
        <v>3.5</v>
      </c>
      <c r="U12" s="89">
        <f>('年間負荷計算シート (2)'!$O10/'EHP(定格)削減効果計算書（空調）'!$S12)*$T12</f>
        <v>2535.1200000000003</v>
      </c>
      <c r="V12" s="4">
        <v>18</v>
      </c>
      <c r="W12" s="9">
        <v>9</v>
      </c>
      <c r="X12" s="89">
        <f>('年間負荷計算シート (2)'!$AB10/'EHP(定格)削減効果計算書（空調）'!$V12)*$W12</f>
        <v>12564.72</v>
      </c>
      <c r="Y12" s="76">
        <f t="shared" si="8"/>
        <v>15099.84</v>
      </c>
      <c r="Z12" s="107">
        <f t="shared" si="4"/>
        <v>6659.0294400000002</v>
      </c>
      <c r="AA12" s="77">
        <f t="shared" si="5"/>
        <v>19338.238080000003</v>
      </c>
      <c r="AB12" s="135">
        <f t="shared" si="6"/>
        <v>0.74385656358395624</v>
      </c>
      <c r="AC12" s="21" t="s">
        <v>14</v>
      </c>
    </row>
    <row r="13" spans="1:29" ht="20.25" thickTop="1" thickBot="1">
      <c r="A13" s="12">
        <v>7</v>
      </c>
      <c r="B13" s="19" t="s">
        <v>63</v>
      </c>
      <c r="C13" s="81" t="s">
        <v>88</v>
      </c>
      <c r="D13" s="19">
        <v>7</v>
      </c>
      <c r="E13" s="15">
        <v>7</v>
      </c>
      <c r="F13" s="13">
        <v>7</v>
      </c>
      <c r="G13" s="9">
        <v>14</v>
      </c>
      <c r="H13" s="29">
        <f>('年間負荷計算シート (2)'!$O11/'EHP(定格)削減効果計算書（空調）'!$F13)*$G13</f>
        <v>13802.32</v>
      </c>
      <c r="I13" s="14">
        <v>21</v>
      </c>
      <c r="J13" s="15">
        <v>42</v>
      </c>
      <c r="K13" s="29">
        <f>('年間負荷計算シート (2)'!$AB11/'EHP(定格)削減効果計算書（空調）'!$I13)*$J13</f>
        <v>79809.239999999991</v>
      </c>
      <c r="L13" s="76">
        <f t="shared" si="7"/>
        <v>93611.56</v>
      </c>
      <c r="M13" s="107">
        <f t="shared" si="0"/>
        <v>41282.697959999998</v>
      </c>
      <c r="N13" s="45"/>
      <c r="O13" s="106" t="str">
        <f t="shared" si="1"/>
        <v>部屋７</v>
      </c>
      <c r="P13" s="81" t="s">
        <v>108</v>
      </c>
      <c r="Q13" s="106">
        <f t="shared" si="2"/>
        <v>7</v>
      </c>
      <c r="R13" s="108">
        <f t="shared" si="3"/>
        <v>7</v>
      </c>
      <c r="S13" s="8">
        <v>7</v>
      </c>
      <c r="T13" s="9">
        <v>4</v>
      </c>
      <c r="U13" s="89">
        <f>('年間負荷計算シート (2)'!$O11/'EHP(定格)削減効果計算書（空調）'!$S13)*$T13</f>
        <v>3943.52</v>
      </c>
      <c r="V13" s="4">
        <v>21</v>
      </c>
      <c r="W13" s="9">
        <v>10</v>
      </c>
      <c r="X13" s="89">
        <f>('年間負荷計算シート (2)'!$AB11/'EHP(定格)削減効果計算書（空調）'!$V13)*$W13</f>
        <v>19002.199999999997</v>
      </c>
      <c r="Y13" s="76">
        <f t="shared" si="8"/>
        <v>22945.719999999998</v>
      </c>
      <c r="Z13" s="107">
        <f t="shared" si="4"/>
        <v>10119.062519999999</v>
      </c>
      <c r="AA13" s="77">
        <f t="shared" si="5"/>
        <v>31163.635439999998</v>
      </c>
      <c r="AB13" s="135">
        <f t="shared" si="6"/>
        <v>0.75488369171499758</v>
      </c>
      <c r="AC13" s="21" t="s">
        <v>14</v>
      </c>
    </row>
    <row r="14" spans="1:29" ht="20.25" thickTop="1" thickBot="1">
      <c r="A14" s="12">
        <v>8</v>
      </c>
      <c r="B14" s="19" t="s">
        <v>74</v>
      </c>
      <c r="C14" s="18" t="s">
        <v>89</v>
      </c>
      <c r="D14" s="7">
        <v>8</v>
      </c>
      <c r="E14" s="9">
        <v>8</v>
      </c>
      <c r="F14" s="8">
        <v>8</v>
      </c>
      <c r="G14" s="15">
        <v>16</v>
      </c>
      <c r="H14" s="29">
        <f>('年間負荷計算シート (2)'!$O12/'EHP(定格)削減効果計算書（空調）'!$F14)*$G14</f>
        <v>20602.88</v>
      </c>
      <c r="I14" s="4">
        <v>24</v>
      </c>
      <c r="J14" s="9">
        <v>48</v>
      </c>
      <c r="K14" s="29">
        <f>('年間負荷計算シート (2)'!$AB12/'EHP(定格)削減効果計算書（空調）'!$I14)*$J14</f>
        <v>119132.16</v>
      </c>
      <c r="L14" s="76">
        <f t="shared" si="7"/>
        <v>139735.04000000001</v>
      </c>
      <c r="M14" s="107">
        <f t="shared" si="0"/>
        <v>61623.152640000008</v>
      </c>
      <c r="N14" s="45"/>
      <c r="O14" s="106" t="str">
        <f t="shared" si="1"/>
        <v>部屋８</v>
      </c>
      <c r="P14" s="81" t="s">
        <v>109</v>
      </c>
      <c r="Q14" s="106">
        <f t="shared" si="2"/>
        <v>8</v>
      </c>
      <c r="R14" s="108">
        <f t="shared" si="3"/>
        <v>8</v>
      </c>
      <c r="S14" s="8">
        <v>8</v>
      </c>
      <c r="T14" s="9">
        <v>4.5</v>
      </c>
      <c r="U14" s="89">
        <f>('年間負荷計算シート (2)'!$O12/'EHP(定格)削減効果計算書（空調）'!$S14)*$T14</f>
        <v>5794.56</v>
      </c>
      <c r="V14" s="4">
        <v>24</v>
      </c>
      <c r="W14" s="9">
        <v>11</v>
      </c>
      <c r="X14" s="89">
        <f>('年間負荷計算シート (2)'!$AB12/'EHP(定格)削減効果計算書（空調）'!$V14)*$W14</f>
        <v>27301.120000000003</v>
      </c>
      <c r="Y14" s="76">
        <f t="shared" si="8"/>
        <v>33095.68</v>
      </c>
      <c r="Z14" s="107">
        <f t="shared" si="4"/>
        <v>14595.194880000001</v>
      </c>
      <c r="AA14" s="77">
        <f t="shared" si="5"/>
        <v>47027.957760000005</v>
      </c>
      <c r="AB14" s="135">
        <f t="shared" si="6"/>
        <v>0.76315403781327862</v>
      </c>
      <c r="AC14" s="21" t="s">
        <v>14</v>
      </c>
    </row>
    <row r="15" spans="1:29" ht="20.25" thickTop="1" thickBot="1">
      <c r="A15" s="12">
        <v>9</v>
      </c>
      <c r="B15" s="19" t="s">
        <v>64</v>
      </c>
      <c r="C15" s="81" t="s">
        <v>90</v>
      </c>
      <c r="D15" s="19">
        <v>9</v>
      </c>
      <c r="E15" s="15">
        <v>9</v>
      </c>
      <c r="F15" s="13">
        <v>9</v>
      </c>
      <c r="G15" s="9">
        <v>18</v>
      </c>
      <c r="H15" s="29">
        <f>('年間負荷計算シート (2)'!$O13/'EHP(定格)削減効果計算書（空調）'!$F15)*$G15</f>
        <v>29334.959999999999</v>
      </c>
      <c r="I15" s="14">
        <v>27</v>
      </c>
      <c r="J15" s="15">
        <v>54</v>
      </c>
      <c r="K15" s="29">
        <f>('年間負荷計算シート (2)'!$AB13/'EHP(定格)削減効果計算書（空調）'!$I15)*$J15</f>
        <v>169623.72</v>
      </c>
      <c r="L15" s="76">
        <f t="shared" si="7"/>
        <v>198958.68</v>
      </c>
      <c r="M15" s="107">
        <f t="shared" si="0"/>
        <v>87740.777879999994</v>
      </c>
      <c r="N15" s="45"/>
      <c r="O15" s="106" t="str">
        <f t="shared" si="1"/>
        <v>部屋９</v>
      </c>
      <c r="P15" s="81" t="s">
        <v>110</v>
      </c>
      <c r="Q15" s="106">
        <f t="shared" si="2"/>
        <v>9</v>
      </c>
      <c r="R15" s="108">
        <f t="shared" si="3"/>
        <v>9</v>
      </c>
      <c r="S15" s="8">
        <v>9</v>
      </c>
      <c r="T15" s="9">
        <v>5</v>
      </c>
      <c r="U15" s="89">
        <f>('年間負荷計算シート (2)'!$O13/'EHP(定格)削減効果計算書（空調）'!$S15)*$T15</f>
        <v>8148.6</v>
      </c>
      <c r="V15" s="4">
        <v>27</v>
      </c>
      <c r="W15" s="9">
        <v>12</v>
      </c>
      <c r="X15" s="89">
        <f>('年間負荷計算シート (2)'!$AB13/'EHP(定格)削減効果計算書（空調）'!$V15)*$W15</f>
        <v>37694.159999999996</v>
      </c>
      <c r="Y15" s="76">
        <f t="shared" si="8"/>
        <v>45842.759999999995</v>
      </c>
      <c r="Z15" s="107">
        <f t="shared" si="4"/>
        <v>20216.657159999999</v>
      </c>
      <c r="AA15" s="77">
        <f t="shared" si="5"/>
        <v>67524.120719999992</v>
      </c>
      <c r="AB15" s="135">
        <f t="shared" si="6"/>
        <v>0.76958652922305271</v>
      </c>
      <c r="AC15" s="21" t="s">
        <v>14</v>
      </c>
    </row>
    <row r="16" spans="1:29" ht="20.25" thickTop="1" thickBot="1">
      <c r="A16" s="12">
        <v>10</v>
      </c>
      <c r="B16" s="19" t="s">
        <v>75</v>
      </c>
      <c r="C16" s="18" t="s">
        <v>91</v>
      </c>
      <c r="D16" s="7">
        <v>10</v>
      </c>
      <c r="E16" s="9">
        <v>10</v>
      </c>
      <c r="F16" s="8">
        <v>10</v>
      </c>
      <c r="G16" s="15">
        <v>20</v>
      </c>
      <c r="H16" s="29">
        <f>('年間負荷計算シート (2)'!$O14/'EHP(定格)削減効果計算書（空調）'!$F16)*$G16</f>
        <v>40240</v>
      </c>
      <c r="I16" s="4">
        <v>30</v>
      </c>
      <c r="J16" s="9">
        <v>60</v>
      </c>
      <c r="K16" s="29">
        <f>('年間負荷計算シート (2)'!$AB14/'EHP(定格)削減効果計算書（空調）'!$I16)*$J16</f>
        <v>232680</v>
      </c>
      <c r="L16" s="76">
        <f t="shared" si="7"/>
        <v>272920</v>
      </c>
      <c r="M16" s="107">
        <f t="shared" si="0"/>
        <v>120357.72</v>
      </c>
      <c r="N16" s="45"/>
      <c r="O16" s="106" t="str">
        <f t="shared" si="1"/>
        <v>部屋１０</v>
      </c>
      <c r="P16" s="81" t="s">
        <v>111</v>
      </c>
      <c r="Q16" s="106">
        <f t="shared" si="2"/>
        <v>10</v>
      </c>
      <c r="R16" s="108">
        <f t="shared" si="3"/>
        <v>10</v>
      </c>
      <c r="S16" s="8">
        <v>10</v>
      </c>
      <c r="T16" s="9">
        <v>5.5</v>
      </c>
      <c r="U16" s="89">
        <f>('年間負荷計算シート (2)'!$O14/'EHP(定格)削減効果計算書（空調）'!$S16)*$T16</f>
        <v>11066</v>
      </c>
      <c r="V16" s="4">
        <v>30</v>
      </c>
      <c r="W16" s="9">
        <v>13</v>
      </c>
      <c r="X16" s="89">
        <f>('年間負荷計算シート (2)'!$AB14/'EHP(定格)削減効果計算書（空調）'!$V16)*$W16</f>
        <v>50414</v>
      </c>
      <c r="Y16" s="76">
        <f t="shared" si="8"/>
        <v>61480</v>
      </c>
      <c r="Z16" s="107">
        <f t="shared" si="4"/>
        <v>27112.68</v>
      </c>
      <c r="AA16" s="77">
        <f t="shared" si="5"/>
        <v>93245.040000000008</v>
      </c>
      <c r="AB16" s="135">
        <f t="shared" si="6"/>
        <v>0.77473252235087209</v>
      </c>
      <c r="AC16" s="21" t="s">
        <v>14</v>
      </c>
    </row>
    <row r="17" spans="1:29" ht="20.25" thickTop="1" thickBot="1">
      <c r="A17" s="12">
        <v>11</v>
      </c>
      <c r="B17" s="19" t="s">
        <v>65</v>
      </c>
      <c r="C17" s="18" t="s">
        <v>92</v>
      </c>
      <c r="D17" s="19">
        <v>11</v>
      </c>
      <c r="E17" s="15">
        <v>11</v>
      </c>
      <c r="F17" s="13">
        <v>11</v>
      </c>
      <c r="G17" s="15">
        <v>22</v>
      </c>
      <c r="H17" s="29">
        <f>('年間負荷計算シート (2)'!$O15/'EHP(定格)削減効果計算書（空調）'!$F17)*$G17</f>
        <v>53559.44</v>
      </c>
      <c r="I17" s="14">
        <v>33</v>
      </c>
      <c r="J17" s="15">
        <v>66</v>
      </c>
      <c r="K17" s="29">
        <f>('年間負荷計算シート (2)'!$AB15/'EHP(定格)削減効果計算書（空調）'!$I17)*$J17</f>
        <v>309697.08</v>
      </c>
      <c r="L17" s="76">
        <f t="shared" si="7"/>
        <v>363256.52</v>
      </c>
      <c r="M17" s="107">
        <f t="shared" si="0"/>
        <v>160196.12532000002</v>
      </c>
      <c r="N17" s="45"/>
      <c r="O17" s="106" t="str">
        <f t="shared" si="1"/>
        <v>部屋１１</v>
      </c>
      <c r="P17" s="81" t="s">
        <v>112</v>
      </c>
      <c r="Q17" s="106">
        <f t="shared" si="2"/>
        <v>11</v>
      </c>
      <c r="R17" s="108">
        <f t="shared" si="3"/>
        <v>11</v>
      </c>
      <c r="S17" s="8">
        <v>11</v>
      </c>
      <c r="T17" s="9">
        <v>6</v>
      </c>
      <c r="U17" s="89">
        <f>('年間負荷計算シート (2)'!$O15/'EHP(定格)削減効果計算書（空調）'!$S17)*$T17</f>
        <v>14607.119999999999</v>
      </c>
      <c r="V17" s="4">
        <v>33</v>
      </c>
      <c r="W17" s="9">
        <v>14</v>
      </c>
      <c r="X17" s="89">
        <f>('年間負荷計算シート (2)'!$AB15/'EHP(定格)削減効果計算書（空調）'!$V17)*$W17</f>
        <v>65693.320000000007</v>
      </c>
      <c r="Y17" s="76">
        <f t="shared" si="8"/>
        <v>80300.44</v>
      </c>
      <c r="Z17" s="107">
        <f t="shared" si="4"/>
        <v>35412.494039999998</v>
      </c>
      <c r="AA17" s="77">
        <f t="shared" si="5"/>
        <v>124783.63128000003</v>
      </c>
      <c r="AB17" s="135">
        <f t="shared" si="6"/>
        <v>0.7789428803645424</v>
      </c>
      <c r="AC17" s="21" t="s">
        <v>14</v>
      </c>
    </row>
    <row r="18" spans="1:29" ht="20.25" thickTop="1" thickBot="1">
      <c r="A18" s="12">
        <v>12</v>
      </c>
      <c r="B18" s="19" t="s">
        <v>76</v>
      </c>
      <c r="C18" s="81" t="s">
        <v>93</v>
      </c>
      <c r="D18" s="7">
        <v>12</v>
      </c>
      <c r="E18" s="9">
        <v>12</v>
      </c>
      <c r="F18" s="8">
        <v>12</v>
      </c>
      <c r="G18" s="9">
        <v>24</v>
      </c>
      <c r="H18" s="29">
        <f>('年間負荷計算シート (2)'!$O16/'EHP(定格)削減効果計算書（空調）'!$F18)*$G18</f>
        <v>69534.720000000001</v>
      </c>
      <c r="I18" s="4">
        <v>36</v>
      </c>
      <c r="J18" s="9">
        <v>72</v>
      </c>
      <c r="K18" s="29">
        <f>('年間負荷計算シート (2)'!$AB16/'EHP(定格)削減効果計算書（空調）'!$I18)*$J18</f>
        <v>402071.03999999998</v>
      </c>
      <c r="L18" s="76">
        <f t="shared" si="7"/>
        <v>471605.76000000001</v>
      </c>
      <c r="M18" s="107">
        <f t="shared" si="0"/>
        <v>207978.14016000001</v>
      </c>
      <c r="N18" s="45"/>
      <c r="O18" s="106" t="str">
        <f t="shared" si="1"/>
        <v>部屋１２</v>
      </c>
      <c r="P18" s="81" t="s">
        <v>113</v>
      </c>
      <c r="Q18" s="106">
        <f t="shared" si="2"/>
        <v>12</v>
      </c>
      <c r="R18" s="108">
        <f t="shared" si="3"/>
        <v>12</v>
      </c>
      <c r="S18" s="8">
        <v>12</v>
      </c>
      <c r="T18" s="9">
        <v>6.5</v>
      </c>
      <c r="U18" s="89">
        <f>('年間負荷計算シート (2)'!$O16/'EHP(定格)削減効果計算書（空調）'!$S18)*$T18</f>
        <v>18832.32</v>
      </c>
      <c r="V18" s="4">
        <v>36</v>
      </c>
      <c r="W18" s="9">
        <v>15</v>
      </c>
      <c r="X18" s="89">
        <f>('年間負荷計算シート (2)'!$AB16/'EHP(定格)削減効果計算書（空調）'!$V18)*$W18</f>
        <v>83764.799999999988</v>
      </c>
      <c r="Y18" s="76">
        <f t="shared" si="8"/>
        <v>102597.12</v>
      </c>
      <c r="Z18" s="107">
        <f t="shared" si="4"/>
        <v>45245.329919999996</v>
      </c>
      <c r="AA18" s="77">
        <f t="shared" si="5"/>
        <v>162732.81024000002</v>
      </c>
      <c r="AB18" s="135">
        <f t="shared" si="6"/>
        <v>0.78245151204260099</v>
      </c>
      <c r="AC18" s="21" t="s">
        <v>14</v>
      </c>
    </row>
    <row r="19" spans="1:29" ht="20.25" thickTop="1" thickBot="1">
      <c r="A19" s="12">
        <v>13</v>
      </c>
      <c r="B19" s="19" t="s">
        <v>66</v>
      </c>
      <c r="C19" s="18" t="s">
        <v>94</v>
      </c>
      <c r="D19" s="19">
        <v>13</v>
      </c>
      <c r="E19" s="15">
        <v>13</v>
      </c>
      <c r="F19" s="13">
        <v>13</v>
      </c>
      <c r="G19" s="15">
        <v>26</v>
      </c>
      <c r="H19" s="29">
        <f>('年間負荷計算シート (2)'!$O17/'EHP(定格)削減効果計算書（空調）'!$F19)*$G19</f>
        <v>88407.28</v>
      </c>
      <c r="I19" s="14">
        <v>39</v>
      </c>
      <c r="J19" s="15">
        <v>78</v>
      </c>
      <c r="K19" s="29">
        <f>('年間負荷計算シート (2)'!$AB17/'EHP(定格)削減効果計算書（空調）'!$I19)*$J19</f>
        <v>511197.95999999996</v>
      </c>
      <c r="L19" s="76">
        <f t="shared" si="7"/>
        <v>599605.24</v>
      </c>
      <c r="M19" s="107">
        <f t="shared" si="0"/>
        <v>264425.91084000003</v>
      </c>
      <c r="N19" s="45"/>
      <c r="O19" s="106" t="str">
        <f t="shared" si="1"/>
        <v>部屋１３</v>
      </c>
      <c r="P19" s="81" t="s">
        <v>114</v>
      </c>
      <c r="Q19" s="106">
        <f t="shared" si="2"/>
        <v>13</v>
      </c>
      <c r="R19" s="108">
        <f t="shared" si="3"/>
        <v>13</v>
      </c>
      <c r="S19" s="8">
        <v>13</v>
      </c>
      <c r="T19" s="9">
        <v>7</v>
      </c>
      <c r="U19" s="89">
        <f>('年間負荷計算シート (2)'!$O17/'EHP(定格)削減効果計算書（空調）'!$S19)*$T19</f>
        <v>23801.96</v>
      </c>
      <c r="V19" s="4">
        <v>39</v>
      </c>
      <c r="W19" s="9">
        <v>16</v>
      </c>
      <c r="X19" s="89">
        <f>('年間負荷計算シート (2)'!$AB17/'EHP(定格)削減効果計算書（空調）'!$V19)*$W19</f>
        <v>104861.12</v>
      </c>
      <c r="Y19" s="76">
        <f t="shared" si="8"/>
        <v>128663.07999999999</v>
      </c>
      <c r="Z19" s="107">
        <f t="shared" si="4"/>
        <v>56740.418279999998</v>
      </c>
      <c r="AA19" s="77">
        <f t="shared" si="5"/>
        <v>207685.49256000004</v>
      </c>
      <c r="AB19" s="135">
        <f t="shared" si="6"/>
        <v>0.78542035423172751</v>
      </c>
      <c r="AC19" s="21" t="s">
        <v>14</v>
      </c>
    </row>
    <row r="20" spans="1:29" ht="20.25" thickTop="1" thickBot="1">
      <c r="A20" s="12">
        <v>14</v>
      </c>
      <c r="B20" s="19" t="s">
        <v>77</v>
      </c>
      <c r="C20" s="81" t="s">
        <v>95</v>
      </c>
      <c r="D20" s="7">
        <v>14</v>
      </c>
      <c r="E20" s="9">
        <v>14</v>
      </c>
      <c r="F20" s="8">
        <v>14</v>
      </c>
      <c r="G20" s="9">
        <v>28</v>
      </c>
      <c r="H20" s="29">
        <f>('年間負荷計算シート (2)'!$O18/'EHP(定格)削減効果計算書（空調）'!$F20)*$G20</f>
        <v>110418.56</v>
      </c>
      <c r="I20" s="4">
        <v>42</v>
      </c>
      <c r="J20" s="9">
        <v>84</v>
      </c>
      <c r="K20" s="29">
        <f>('年間負荷計算シート (2)'!$AB18/'EHP(定格)削減効果計算書（空調）'!$I20)*$J20</f>
        <v>638473.91999999993</v>
      </c>
      <c r="L20" s="76">
        <f t="shared" si="7"/>
        <v>748892.48</v>
      </c>
      <c r="M20" s="107">
        <f t="shared" si="0"/>
        <v>330261.58367999998</v>
      </c>
      <c r="N20" s="45"/>
      <c r="O20" s="106" t="str">
        <f t="shared" si="1"/>
        <v>部屋１４</v>
      </c>
      <c r="P20" s="81" t="s">
        <v>115</v>
      </c>
      <c r="Q20" s="106">
        <f t="shared" si="2"/>
        <v>14</v>
      </c>
      <c r="R20" s="108">
        <f t="shared" si="3"/>
        <v>14</v>
      </c>
      <c r="S20" s="8">
        <v>14</v>
      </c>
      <c r="T20" s="9">
        <v>7.5</v>
      </c>
      <c r="U20" s="89">
        <f>('年間負荷計算シート (2)'!$O18/'EHP(定格)削減効果計算書（空調）'!$S20)*$T20</f>
        <v>29576.400000000001</v>
      </c>
      <c r="V20" s="4">
        <v>42</v>
      </c>
      <c r="W20" s="9">
        <v>17</v>
      </c>
      <c r="X20" s="89">
        <f>('年間負荷計算シート (2)'!$AB18/'EHP(定格)削減効果計算書（空調）'!$V20)*$W20</f>
        <v>129214.95999999999</v>
      </c>
      <c r="Y20" s="76">
        <f t="shared" si="8"/>
        <v>158791.35999999999</v>
      </c>
      <c r="Z20" s="107">
        <f t="shared" si="4"/>
        <v>70026.989759999997</v>
      </c>
      <c r="AA20" s="77">
        <f t="shared" si="5"/>
        <v>260234.59391999998</v>
      </c>
      <c r="AB20" s="135">
        <f t="shared" si="6"/>
        <v>0.78796507610812172</v>
      </c>
      <c r="AC20" s="21" t="s">
        <v>14</v>
      </c>
    </row>
    <row r="21" spans="1:29" ht="20.25" thickTop="1" thickBot="1">
      <c r="A21" s="12">
        <v>15</v>
      </c>
      <c r="B21" s="19" t="s">
        <v>67</v>
      </c>
      <c r="C21" s="18" t="s">
        <v>96</v>
      </c>
      <c r="D21" s="19">
        <v>15</v>
      </c>
      <c r="E21" s="15">
        <v>15</v>
      </c>
      <c r="F21" s="13">
        <v>15</v>
      </c>
      <c r="G21" s="15">
        <v>30</v>
      </c>
      <c r="H21" s="29">
        <f>('年間負荷計算シート (2)'!$O19/'EHP(定格)削減効果計算書（空調）'!$F21)*$G21</f>
        <v>135810</v>
      </c>
      <c r="I21" s="14">
        <v>45</v>
      </c>
      <c r="J21" s="15">
        <v>90</v>
      </c>
      <c r="K21" s="29">
        <f>('年間負荷計算シート (2)'!$AB19/'EHP(定格)削減効果計算書（空調）'!$I21)*$J21</f>
        <v>785295</v>
      </c>
      <c r="L21" s="76">
        <f t="shared" si="7"/>
        <v>921105</v>
      </c>
      <c r="M21" s="107">
        <f t="shared" si="0"/>
        <v>406207.30499999999</v>
      </c>
      <c r="N21" s="45"/>
      <c r="O21" s="106" t="str">
        <f t="shared" si="1"/>
        <v>部屋１５</v>
      </c>
      <c r="P21" s="81" t="s">
        <v>116</v>
      </c>
      <c r="Q21" s="106">
        <f t="shared" si="2"/>
        <v>15</v>
      </c>
      <c r="R21" s="108">
        <f t="shared" si="3"/>
        <v>15</v>
      </c>
      <c r="S21" s="8">
        <v>15</v>
      </c>
      <c r="T21" s="9">
        <v>8</v>
      </c>
      <c r="U21" s="89">
        <f>('年間負荷計算シート (2)'!$O19/'EHP(定格)削減効果計算書（空調）'!$S21)*$T21</f>
        <v>36216</v>
      </c>
      <c r="V21" s="4">
        <v>45</v>
      </c>
      <c r="W21" s="9">
        <v>18</v>
      </c>
      <c r="X21" s="89">
        <f>('年間負荷計算シート (2)'!$AB19/'EHP(定格)削減効果計算書（空調）'!$V21)*$W21</f>
        <v>157059</v>
      </c>
      <c r="Y21" s="76">
        <f t="shared" si="8"/>
        <v>193275</v>
      </c>
      <c r="Z21" s="107">
        <f t="shared" si="4"/>
        <v>85234.274999999994</v>
      </c>
      <c r="AA21" s="77">
        <f t="shared" si="5"/>
        <v>320973.03000000003</v>
      </c>
      <c r="AB21" s="135">
        <f t="shared" si="6"/>
        <v>0.7901705017343299</v>
      </c>
      <c r="AC21" s="21" t="s">
        <v>14</v>
      </c>
    </row>
    <row r="22" spans="1:29" ht="20.25" thickTop="1" thickBot="1">
      <c r="A22" s="12">
        <v>16</v>
      </c>
      <c r="B22" s="19" t="s">
        <v>78</v>
      </c>
      <c r="C22" s="18" t="s">
        <v>97</v>
      </c>
      <c r="D22" s="7">
        <v>16</v>
      </c>
      <c r="E22" s="9">
        <v>16</v>
      </c>
      <c r="F22" s="8">
        <v>16</v>
      </c>
      <c r="G22" s="15">
        <v>32</v>
      </c>
      <c r="H22" s="29">
        <f>('年間負荷計算シート (2)'!$O20/'EHP(定格)削減効果計算書（空調）'!$F22)*$G22</f>
        <v>164823.04000000001</v>
      </c>
      <c r="I22" s="4">
        <v>48</v>
      </c>
      <c r="J22" s="9">
        <v>96</v>
      </c>
      <c r="K22" s="29">
        <f>('年間負荷計算シート (2)'!$AB20/'EHP(定格)削減効果計算書（空調）'!$I22)*$J22</f>
        <v>953057.28000000003</v>
      </c>
      <c r="L22" s="76">
        <f t="shared" si="7"/>
        <v>1117880.3200000001</v>
      </c>
      <c r="M22" s="107">
        <f t="shared" si="0"/>
        <v>492985.22112000006</v>
      </c>
      <c r="N22" s="45"/>
      <c r="O22" s="106" t="str">
        <f t="shared" si="1"/>
        <v>部屋１６</v>
      </c>
      <c r="P22" s="81" t="s">
        <v>117</v>
      </c>
      <c r="Q22" s="106">
        <f t="shared" si="2"/>
        <v>16</v>
      </c>
      <c r="R22" s="108">
        <f t="shared" si="3"/>
        <v>16</v>
      </c>
      <c r="S22" s="8">
        <v>16</v>
      </c>
      <c r="T22" s="9">
        <v>8.5</v>
      </c>
      <c r="U22" s="89">
        <f>('年間負荷計算シート (2)'!$O20/'EHP(定格)削減効果計算書（空調）'!$S22)*$T22</f>
        <v>43781.120000000003</v>
      </c>
      <c r="V22" s="4">
        <v>48</v>
      </c>
      <c r="W22" s="9">
        <v>19</v>
      </c>
      <c r="X22" s="89">
        <f>('年間負荷計算シート (2)'!$AB20/'EHP(定格)削減効果計算書（空調）'!$V22)*$W22</f>
        <v>188625.92000000001</v>
      </c>
      <c r="Y22" s="76">
        <f t="shared" si="8"/>
        <v>232407.04000000001</v>
      </c>
      <c r="Z22" s="107">
        <f t="shared" si="4"/>
        <v>102491.50464</v>
      </c>
      <c r="AA22" s="77">
        <f t="shared" si="5"/>
        <v>390493.71648000006</v>
      </c>
      <c r="AB22" s="135">
        <f t="shared" si="6"/>
        <v>0.79210024915726218</v>
      </c>
      <c r="AC22" s="21" t="s">
        <v>14</v>
      </c>
    </row>
    <row r="23" spans="1:29" ht="20.25" thickTop="1" thickBot="1">
      <c r="A23" s="12">
        <v>17</v>
      </c>
      <c r="B23" s="19" t="s">
        <v>68</v>
      </c>
      <c r="C23" s="81" t="s">
        <v>98</v>
      </c>
      <c r="D23" s="19">
        <v>17</v>
      </c>
      <c r="E23" s="15">
        <v>17</v>
      </c>
      <c r="F23" s="13">
        <v>17</v>
      </c>
      <c r="G23" s="9">
        <v>34</v>
      </c>
      <c r="H23" s="29">
        <f>('年間負荷計算シート (2)'!$O21/'EHP(定格)削減効果計算書（空調）'!$F23)*$G23</f>
        <v>197699.12</v>
      </c>
      <c r="I23" s="14">
        <v>51</v>
      </c>
      <c r="J23" s="15">
        <v>102</v>
      </c>
      <c r="K23" s="29">
        <f>('年間負荷計算シート (2)'!$AB21/'EHP(定格)削減効果計算書（空調）'!$I23)*$J23</f>
        <v>1143156.8399999999</v>
      </c>
      <c r="L23" s="76">
        <f t="shared" si="7"/>
        <v>1340855.96</v>
      </c>
      <c r="M23" s="107">
        <f t="shared" si="0"/>
        <v>591317.47835999995</v>
      </c>
      <c r="N23" s="45"/>
      <c r="O23" s="106" t="str">
        <f t="shared" si="1"/>
        <v>部屋１７</v>
      </c>
      <c r="P23" s="81" t="s">
        <v>118</v>
      </c>
      <c r="Q23" s="106">
        <f t="shared" si="2"/>
        <v>17</v>
      </c>
      <c r="R23" s="108">
        <f t="shared" si="3"/>
        <v>17</v>
      </c>
      <c r="S23" s="8">
        <v>17</v>
      </c>
      <c r="T23" s="9">
        <v>9</v>
      </c>
      <c r="U23" s="89">
        <f>('年間負荷計算シート (2)'!$O21/'EHP(定格)削減効果計算書（空調）'!$S23)*$T23</f>
        <v>52332.12</v>
      </c>
      <c r="V23" s="4">
        <v>51</v>
      </c>
      <c r="W23" s="9">
        <v>20</v>
      </c>
      <c r="X23" s="89">
        <f>('年間負荷計算シート (2)'!$AB21/'EHP(定格)削減効果計算書（空調）'!$V23)*$W23</f>
        <v>224148.39999999997</v>
      </c>
      <c r="Y23" s="76">
        <f t="shared" si="8"/>
        <v>276480.51999999996</v>
      </c>
      <c r="Z23" s="107">
        <f t="shared" si="4"/>
        <v>121927.90931999998</v>
      </c>
      <c r="AA23" s="77">
        <f t="shared" si="5"/>
        <v>469389.56903999997</v>
      </c>
      <c r="AB23" s="135">
        <f t="shared" si="6"/>
        <v>0.79380296747161416</v>
      </c>
      <c r="AC23" s="21" t="s">
        <v>14</v>
      </c>
    </row>
    <row r="24" spans="1:29" ht="20.25" thickTop="1" thickBot="1">
      <c r="A24" s="12">
        <v>18</v>
      </c>
      <c r="B24" s="19" t="s">
        <v>79</v>
      </c>
      <c r="C24" s="18" t="s">
        <v>99</v>
      </c>
      <c r="D24" s="7">
        <v>18</v>
      </c>
      <c r="E24" s="9">
        <v>18</v>
      </c>
      <c r="F24" s="8">
        <v>18</v>
      </c>
      <c r="G24" s="15">
        <v>36</v>
      </c>
      <c r="H24" s="29">
        <f>('年間負荷計算シート (2)'!$O22/'EHP(定格)削減効果計算書（空調）'!$F24)*$G24</f>
        <v>0</v>
      </c>
      <c r="I24" s="4">
        <v>54</v>
      </c>
      <c r="J24" s="9">
        <v>108</v>
      </c>
      <c r="K24" s="29">
        <f>('年間負荷計算シート (2)'!$AB22/'EHP(定格)削減効果計算書（空調）'!$I24)*$J24</f>
        <v>0</v>
      </c>
      <c r="L24" s="76">
        <f t="shared" si="7"/>
        <v>0</v>
      </c>
      <c r="M24" s="107">
        <f t="shared" si="0"/>
        <v>0</v>
      </c>
      <c r="N24" s="45"/>
      <c r="O24" s="106" t="str">
        <f t="shared" si="1"/>
        <v>部屋１８</v>
      </c>
      <c r="P24" s="81" t="s">
        <v>119</v>
      </c>
      <c r="Q24" s="106">
        <f t="shared" si="2"/>
        <v>18</v>
      </c>
      <c r="R24" s="108">
        <f t="shared" si="3"/>
        <v>18</v>
      </c>
      <c r="S24" s="8">
        <v>18</v>
      </c>
      <c r="T24" s="9">
        <v>9.5</v>
      </c>
      <c r="U24" s="89">
        <f>('年間負荷計算シート (2)'!$O22/'EHP(定格)削減効果計算書（空調）'!$S24)*$T24</f>
        <v>0</v>
      </c>
      <c r="V24" s="4">
        <v>54</v>
      </c>
      <c r="W24" s="9">
        <v>21</v>
      </c>
      <c r="X24" s="89">
        <f>('年間負荷計算シート (2)'!$AB22/'EHP(定格)削減効果計算書（空調）'!$V24)*$W24</f>
        <v>0</v>
      </c>
      <c r="Y24" s="76">
        <f t="shared" si="8"/>
        <v>0</v>
      </c>
      <c r="Z24" s="107">
        <f t="shared" si="4"/>
        <v>0</v>
      </c>
      <c r="AA24" s="77">
        <f t="shared" si="5"/>
        <v>0</v>
      </c>
      <c r="AB24" s="135" t="str">
        <f t="shared" si="6"/>
        <v/>
      </c>
      <c r="AC24" s="21" t="s">
        <v>14</v>
      </c>
    </row>
    <row r="25" spans="1:29" ht="20.25" thickTop="1" thickBot="1">
      <c r="A25" s="12">
        <v>19</v>
      </c>
      <c r="B25" s="19" t="s">
        <v>80</v>
      </c>
      <c r="C25" s="81" t="s">
        <v>100</v>
      </c>
      <c r="D25" s="19">
        <v>19</v>
      </c>
      <c r="E25" s="15">
        <v>19</v>
      </c>
      <c r="F25" s="13">
        <v>19</v>
      </c>
      <c r="G25" s="9">
        <v>38</v>
      </c>
      <c r="H25" s="29">
        <f>('年間負荷計算シート (2)'!$O23/'EHP(定格)削減効果計算書（空調）'!$F25)*$G25</f>
        <v>0</v>
      </c>
      <c r="I25" s="14">
        <v>57</v>
      </c>
      <c r="J25" s="15">
        <v>114</v>
      </c>
      <c r="K25" s="29">
        <f>('年間負荷計算シート (2)'!$AB23/'EHP(定格)削減効果計算書（空調）'!$I25)*$J25</f>
        <v>0</v>
      </c>
      <c r="L25" s="76">
        <f t="shared" si="7"/>
        <v>0</v>
      </c>
      <c r="M25" s="107">
        <f t="shared" si="0"/>
        <v>0</v>
      </c>
      <c r="N25" s="45"/>
      <c r="O25" s="106" t="str">
        <f t="shared" si="1"/>
        <v>部屋１９</v>
      </c>
      <c r="P25" s="81" t="s">
        <v>120</v>
      </c>
      <c r="Q25" s="106">
        <f t="shared" si="2"/>
        <v>19</v>
      </c>
      <c r="R25" s="108">
        <f t="shared" si="3"/>
        <v>19</v>
      </c>
      <c r="S25" s="8">
        <v>19</v>
      </c>
      <c r="T25" s="9">
        <v>10</v>
      </c>
      <c r="U25" s="89">
        <f>('年間負荷計算シート (2)'!$O23/'EHP(定格)削減効果計算書（空調）'!$S25)*$T25</f>
        <v>0</v>
      </c>
      <c r="V25" s="4">
        <v>57</v>
      </c>
      <c r="W25" s="9">
        <v>22</v>
      </c>
      <c r="X25" s="89">
        <f>('年間負荷計算シート (2)'!$AB23/'EHP(定格)削減効果計算書（空調）'!$V25)*$W25</f>
        <v>0</v>
      </c>
      <c r="Y25" s="76">
        <f t="shared" si="8"/>
        <v>0</v>
      </c>
      <c r="Z25" s="107">
        <f t="shared" si="4"/>
        <v>0</v>
      </c>
      <c r="AA25" s="77">
        <f t="shared" si="5"/>
        <v>0</v>
      </c>
      <c r="AB25" s="135" t="str">
        <f t="shared" si="6"/>
        <v/>
      </c>
      <c r="AC25" s="21" t="s">
        <v>14</v>
      </c>
    </row>
    <row r="26" spans="1:29" ht="19.5" thickTop="1">
      <c r="A26" s="12">
        <v>20</v>
      </c>
      <c r="B26" s="19" t="s">
        <v>81</v>
      </c>
      <c r="C26" s="18" t="s">
        <v>101</v>
      </c>
      <c r="D26" s="7">
        <v>20</v>
      </c>
      <c r="E26" s="9">
        <v>20</v>
      </c>
      <c r="F26" s="8">
        <v>20</v>
      </c>
      <c r="G26" s="15">
        <v>40</v>
      </c>
      <c r="H26" s="29">
        <f>('年間負荷計算シート (2)'!$O24/'EHP(定格)削減効果計算書（空調）'!$F26)*$G26</f>
        <v>0</v>
      </c>
      <c r="I26" s="4">
        <v>60</v>
      </c>
      <c r="J26" s="9">
        <v>120</v>
      </c>
      <c r="K26" s="29">
        <f>('年間負荷計算シート (2)'!$AB24/'EHP(定格)削減効果計算書（空調）'!$I26)*$J26</f>
        <v>0</v>
      </c>
      <c r="L26" s="76">
        <f t="shared" si="7"/>
        <v>0</v>
      </c>
      <c r="M26" s="127">
        <f t="shared" si="0"/>
        <v>0</v>
      </c>
      <c r="N26" s="45"/>
      <c r="O26" s="106" t="str">
        <f t="shared" si="1"/>
        <v>部屋２０</v>
      </c>
      <c r="P26" s="81" t="s">
        <v>121</v>
      </c>
      <c r="Q26" s="106">
        <f t="shared" si="2"/>
        <v>20</v>
      </c>
      <c r="R26" s="108">
        <f t="shared" si="3"/>
        <v>20</v>
      </c>
      <c r="S26" s="8">
        <v>20</v>
      </c>
      <c r="T26" s="9">
        <v>10.5</v>
      </c>
      <c r="U26" s="89">
        <f>('年間負荷計算シート (2)'!$O24/'EHP(定格)削減効果計算書（空調）'!$S26)*$T26</f>
        <v>0</v>
      </c>
      <c r="V26" s="4">
        <v>60</v>
      </c>
      <c r="W26" s="9">
        <v>23</v>
      </c>
      <c r="X26" s="89">
        <f>('年間負荷計算シート (2)'!$AB24/'EHP(定格)削減効果計算書（空調）'!$V26)*$W26</f>
        <v>0</v>
      </c>
      <c r="Y26" s="76">
        <f t="shared" si="8"/>
        <v>0</v>
      </c>
      <c r="Z26" s="107">
        <f t="shared" si="4"/>
        <v>0</v>
      </c>
      <c r="AA26" s="77">
        <f t="shared" si="5"/>
        <v>0</v>
      </c>
      <c r="AB26" s="135" t="str">
        <f t="shared" si="6"/>
        <v/>
      </c>
      <c r="AC26" s="21" t="s">
        <v>14</v>
      </c>
    </row>
    <row r="27" spans="1:29" ht="18" customHeight="1">
      <c r="A27" s="38"/>
      <c r="B27" s="38"/>
      <c r="C27" s="38"/>
      <c r="D27" s="38"/>
      <c r="E27" s="38"/>
      <c r="F27" s="38"/>
      <c r="G27" s="38"/>
      <c r="H27" s="38"/>
      <c r="I27" s="38"/>
      <c r="J27" s="38"/>
      <c r="K27" s="38"/>
      <c r="L27" s="38"/>
      <c r="M27" s="38"/>
      <c r="N27" s="38"/>
      <c r="O27" s="136"/>
      <c r="P27" s="136"/>
      <c r="Q27" s="137"/>
      <c r="R27" s="137"/>
      <c r="S27" s="137"/>
      <c r="T27" s="137"/>
      <c r="U27" s="137"/>
      <c r="V27" s="137"/>
      <c r="W27" s="9"/>
      <c r="X27" s="138"/>
      <c r="Y27" s="138"/>
      <c r="Z27" s="138"/>
      <c r="AA27" s="138"/>
      <c r="AB27" s="138"/>
      <c r="AC27" s="138"/>
    </row>
    <row r="28" spans="1:29" ht="18" customHeight="1">
      <c r="A28" s="47"/>
      <c r="B28" s="47"/>
      <c r="C28" s="118"/>
      <c r="D28" s="118"/>
      <c r="F28" s="38"/>
      <c r="G28" s="38"/>
      <c r="H28" s="38"/>
      <c r="I28" s="38"/>
      <c r="J28" s="38"/>
      <c r="K28" s="38"/>
      <c r="L28" s="38"/>
      <c r="M28" s="38"/>
      <c r="N28" s="38"/>
      <c r="O28" s="38"/>
      <c r="P28" s="38"/>
      <c r="Q28" s="1"/>
      <c r="R28" s="1"/>
      <c r="S28" s="1"/>
      <c r="T28" s="1"/>
      <c r="U28" s="1"/>
      <c r="V28" s="1"/>
    </row>
    <row r="29" spans="1:29" ht="18" customHeight="1">
      <c r="A29" s="48"/>
      <c r="B29" s="48"/>
      <c r="C29" s="49"/>
      <c r="D29" s="38"/>
      <c r="E29" s="50"/>
      <c r="F29" s="38"/>
      <c r="G29" s="38"/>
      <c r="H29" s="38"/>
      <c r="I29" s="38"/>
      <c r="J29" s="38"/>
      <c r="K29" s="38"/>
      <c r="L29" s="38"/>
      <c r="M29" s="38"/>
      <c r="N29" s="38"/>
      <c r="O29" s="38"/>
      <c r="P29" s="38"/>
      <c r="Q29" s="1"/>
      <c r="R29" s="1"/>
      <c r="S29" s="1"/>
      <c r="T29" s="1"/>
      <c r="U29" s="1"/>
      <c r="V29" s="1"/>
    </row>
    <row r="30" spans="1:29" ht="18" customHeight="1">
      <c r="A30" s="20"/>
      <c r="B30" s="20"/>
      <c r="C30" s="5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</row>
    <row r="31" spans="1:29" ht="18" customHeight="1">
      <c r="A31" s="20"/>
      <c r="B31" s="20"/>
      <c r="C31" s="5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</row>
    <row r="32" spans="1:29" ht="18" customHeight="1">
      <c r="A32" s="20"/>
      <c r="B32" s="20"/>
      <c r="C32" s="5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</row>
    <row r="33" spans="1:22" ht="18" customHeight="1">
      <c r="A33" s="20"/>
      <c r="B33" s="20"/>
      <c r="C33" s="51"/>
      <c r="D33" s="122"/>
      <c r="E33" s="122"/>
      <c r="F33" s="1"/>
      <c r="G33" s="1"/>
      <c r="H33" s="122"/>
      <c r="I33" s="122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</row>
    <row r="34" spans="1:22" ht="18" customHeight="1">
      <c r="A34" s="20"/>
      <c r="B34" s="20"/>
      <c r="C34" s="5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</row>
    <row r="35" spans="1:22" ht="18" customHeight="1">
      <c r="A35" s="1"/>
      <c r="B35" s="1"/>
      <c r="C35" s="52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</row>
    <row r="36" spans="1:22" ht="18" customHeight="1">
      <c r="A36" s="1"/>
      <c r="B36" s="1"/>
      <c r="C36" s="52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</row>
    <row r="37" spans="1:22" ht="18" customHeight="1">
      <c r="A37" s="1"/>
      <c r="B37" s="1"/>
      <c r="C37" s="52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</row>
    <row r="38" spans="1:22" ht="18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</row>
    <row r="39" spans="1:22" ht="18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</row>
    <row r="40" spans="1:22" ht="18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</row>
    <row r="41" spans="1:22" ht="18" customHeight="1">
      <c r="Q41" s="1"/>
      <c r="R41" s="1"/>
      <c r="S41" s="1"/>
      <c r="T41" s="1"/>
      <c r="U41" s="1"/>
      <c r="V41" s="1"/>
    </row>
    <row r="42" spans="1:22" ht="18" customHeight="1">
      <c r="Q42" s="1"/>
      <c r="R42" s="1"/>
      <c r="S42" s="1"/>
      <c r="T42" s="1"/>
      <c r="U42" s="1"/>
      <c r="V42" s="1"/>
    </row>
    <row r="43" spans="1:22" ht="18" customHeight="1">
      <c r="Q43" s="1"/>
      <c r="R43" s="1"/>
      <c r="S43" s="1"/>
      <c r="T43" s="1"/>
      <c r="U43" s="1"/>
      <c r="V43" s="1"/>
    </row>
    <row r="44" spans="1:22" ht="18" customHeight="1"/>
    <row r="45" spans="1:22" ht="18" customHeight="1"/>
    <row r="46" spans="1:22" ht="18" customHeight="1"/>
    <row r="47" spans="1:22" ht="18" customHeight="1"/>
  </sheetData>
  <phoneticPr fontId="3"/>
  <conditionalFormatting sqref="AC7:AC11">
    <cfRule type="cellIs" dxfId="10" priority="6" operator="equal">
      <formula>"対象"</formula>
    </cfRule>
  </conditionalFormatting>
  <conditionalFormatting sqref="AC4">
    <cfRule type="cellIs" dxfId="9" priority="5" operator="equal">
      <formula>"補助対象"</formula>
    </cfRule>
  </conditionalFormatting>
  <conditionalFormatting sqref="AC12:AC16">
    <cfRule type="cellIs" dxfId="8" priority="4" operator="equal">
      <formula>"対象"</formula>
    </cfRule>
  </conditionalFormatting>
  <conditionalFormatting sqref="AC17:AC21">
    <cfRule type="cellIs" dxfId="7" priority="3" operator="equal">
      <formula>"対象"</formula>
    </cfRule>
  </conditionalFormatting>
  <conditionalFormatting sqref="AC22:AC26">
    <cfRule type="cellIs" dxfId="6" priority="1" operator="equal">
      <formula>"対象"</formula>
    </cfRule>
  </conditionalFormatting>
  <pageMargins left="0.25" right="0.25" top="0.75" bottom="0.75" header="0.3" footer="0.3"/>
  <pageSetup paperSize="9" scale="72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FC4B81-00C0-4B6E-BF0A-AFC90411794E}">
  <sheetPr codeName="Sheet4">
    <tabColor theme="4" tint="0.79998168889431442"/>
  </sheetPr>
  <dimension ref="A1:AM51"/>
  <sheetViews>
    <sheetView view="pageBreakPreview" zoomScale="85" zoomScaleNormal="85" zoomScaleSheetLayoutView="85" workbookViewId="0">
      <selection sqref="A1:O4"/>
    </sheetView>
  </sheetViews>
  <sheetFormatPr defaultRowHeight="18.75"/>
  <cols>
    <col min="1" max="1" width="4.75" style="2" customWidth="1"/>
    <col min="2" max="2" width="10.375" style="2" customWidth="1"/>
    <col min="3" max="3" width="14.375" style="2" customWidth="1"/>
    <col min="4" max="4" width="5.5" style="2" customWidth="1"/>
    <col min="5" max="5" width="13.375" style="2" customWidth="1"/>
    <col min="6" max="6" width="13.375" style="174" customWidth="1"/>
    <col min="7" max="7" width="13.375" style="327" customWidth="1"/>
    <col min="8" max="8" width="17.75" style="174" bestFit="1" customWidth="1"/>
    <col min="9" max="11" width="9.125" style="174" customWidth="1"/>
    <col min="12" max="12" width="13.25" style="174" customWidth="1"/>
    <col min="13" max="13" width="13.25" style="327" customWidth="1"/>
    <col min="14" max="14" width="13.25" style="174" customWidth="1"/>
    <col min="15" max="17" width="9.125" style="174" customWidth="1"/>
    <col min="18" max="20" width="9.625" style="2" customWidth="1"/>
    <col min="21" max="21" width="5.75" style="2" customWidth="1"/>
    <col min="22" max="22" width="9.625" style="2" customWidth="1"/>
    <col min="23" max="23" width="15" style="2" customWidth="1"/>
    <col min="24" max="24" width="6.75" style="2" customWidth="1"/>
    <col min="25" max="25" width="9" style="2"/>
    <col min="26" max="26" width="9" style="174"/>
    <col min="27" max="27" width="7.125" style="174" bestFit="1" customWidth="1"/>
    <col min="28" max="28" width="9" style="174"/>
    <col min="29" max="29" width="9.125" style="254" customWidth="1"/>
    <col min="30" max="30" width="9" style="254"/>
    <col min="31" max="31" width="9" style="174"/>
    <col min="32" max="32" width="7.125" style="174" bestFit="1" customWidth="1"/>
    <col min="33" max="33" width="9.125" style="174" customWidth="1"/>
    <col min="34" max="34" width="9.125" style="254" customWidth="1"/>
    <col min="35" max="35" width="9.875" style="254" customWidth="1"/>
    <col min="36" max="36" width="14.875" style="254" customWidth="1"/>
    <col min="37" max="37" width="9" style="254"/>
    <col min="38" max="16384" width="9" style="2"/>
  </cols>
  <sheetData>
    <row r="1" spans="1:39" s="182" customFormat="1" ht="26.25">
      <c r="A1" s="39" t="s">
        <v>140</v>
      </c>
      <c r="B1" s="39"/>
      <c r="C1" s="39"/>
      <c r="D1" s="39"/>
      <c r="E1" s="39"/>
      <c r="F1" s="258"/>
      <c r="G1" s="321"/>
      <c r="H1" s="258"/>
      <c r="I1" s="39"/>
      <c r="J1" s="39"/>
      <c r="K1" s="39"/>
      <c r="L1" s="258"/>
      <c r="M1" s="321"/>
      <c r="N1" s="258"/>
      <c r="O1" s="39"/>
      <c r="P1" s="39"/>
      <c r="Q1" s="39"/>
      <c r="R1" s="39"/>
      <c r="S1" s="39"/>
      <c r="T1" s="37"/>
      <c r="Y1" s="39"/>
      <c r="Z1" s="174"/>
      <c r="AA1" s="258"/>
      <c r="AB1" s="174"/>
      <c r="AC1" s="253"/>
      <c r="AD1" s="253"/>
      <c r="AE1" s="258"/>
      <c r="AF1" s="258"/>
      <c r="AG1" s="258"/>
      <c r="AH1" s="253"/>
      <c r="AI1" s="253"/>
      <c r="AJ1" s="253"/>
      <c r="AK1" s="253"/>
    </row>
    <row r="2" spans="1:39" s="182" customFormat="1" ht="26.25">
      <c r="A2" s="39"/>
      <c r="B2" s="39"/>
      <c r="C2" s="39"/>
      <c r="D2" s="39"/>
      <c r="E2" s="39"/>
      <c r="F2" s="258"/>
      <c r="G2" s="321"/>
      <c r="H2" s="258"/>
      <c r="I2" s="39"/>
      <c r="J2" s="39"/>
      <c r="K2" s="39"/>
      <c r="L2" s="258"/>
      <c r="M2" s="321"/>
      <c r="N2" s="258"/>
      <c r="O2" s="39"/>
      <c r="P2" s="39"/>
      <c r="Q2" s="39"/>
      <c r="R2" s="39"/>
      <c r="S2" s="39"/>
      <c r="T2" s="37"/>
      <c r="Y2" s="39"/>
      <c r="Z2" s="174"/>
      <c r="AA2" s="258"/>
      <c r="AB2" s="174"/>
      <c r="AC2" s="253"/>
      <c r="AD2" s="253"/>
      <c r="AE2" s="258"/>
      <c r="AF2" s="258"/>
      <c r="AG2" s="258"/>
      <c r="AH2" s="253"/>
      <c r="AI2" s="253"/>
      <c r="AJ2" s="253"/>
      <c r="AK2" s="253"/>
    </row>
    <row r="3" spans="1:39" s="182" customFormat="1" ht="19.5" customHeight="1">
      <c r="A3" s="39"/>
      <c r="B3" s="150" t="s">
        <v>130</v>
      </c>
      <c r="C3" s="39"/>
      <c r="D3" s="39"/>
      <c r="E3" s="39"/>
      <c r="F3" s="258"/>
      <c r="G3" s="321"/>
      <c r="H3" s="258"/>
      <c r="I3" s="39"/>
      <c r="J3" s="39"/>
      <c r="K3" s="39"/>
      <c r="L3" s="258"/>
      <c r="M3" s="321"/>
      <c r="N3" s="174"/>
      <c r="O3" s="39"/>
      <c r="P3" s="39"/>
      <c r="T3" s="37"/>
      <c r="Y3" s="39"/>
      <c r="Z3" s="174"/>
      <c r="AA3" s="258"/>
      <c r="AB3" s="174"/>
      <c r="AC3" s="253"/>
      <c r="AD3" s="253"/>
      <c r="AE3" s="174"/>
      <c r="AF3" s="258"/>
      <c r="AG3" s="174"/>
      <c r="AH3" s="253"/>
      <c r="AI3" s="254"/>
      <c r="AJ3" s="254"/>
      <c r="AK3" s="253"/>
    </row>
    <row r="4" spans="1:39" s="182" customFormat="1" ht="26.25">
      <c r="A4" s="39"/>
      <c r="B4" s="149"/>
      <c r="C4" s="39"/>
      <c r="D4" s="39"/>
      <c r="E4" s="39"/>
      <c r="F4" s="258"/>
      <c r="G4" s="321"/>
      <c r="H4" s="258"/>
      <c r="I4" s="39"/>
      <c r="J4" s="39"/>
      <c r="K4" s="39"/>
      <c r="L4" s="258"/>
      <c r="M4" s="321"/>
      <c r="N4" s="174"/>
      <c r="O4" s="39"/>
      <c r="P4" s="39"/>
      <c r="T4" s="37"/>
      <c r="Y4" s="39"/>
      <c r="Z4" s="174"/>
      <c r="AA4" s="258"/>
      <c r="AB4" s="174"/>
      <c r="AC4" s="253"/>
      <c r="AD4" s="253"/>
      <c r="AE4" s="174"/>
      <c r="AF4" s="258"/>
      <c r="AG4" s="174"/>
      <c r="AH4" s="253"/>
      <c r="AI4" s="254"/>
      <c r="AJ4" s="254"/>
      <c r="AK4" s="253"/>
    </row>
    <row r="5" spans="1:39" s="182" customFormat="1" ht="26.25">
      <c r="A5" s="39"/>
      <c r="B5" s="149"/>
      <c r="C5" s="39"/>
      <c r="D5" s="39"/>
      <c r="E5" s="39"/>
      <c r="F5" s="258"/>
      <c r="G5" s="321"/>
      <c r="H5" s="258"/>
      <c r="I5" s="39"/>
      <c r="J5" s="39"/>
      <c r="K5" s="39"/>
      <c r="L5" s="258"/>
      <c r="M5" s="321"/>
      <c r="N5" s="174"/>
      <c r="O5" s="39"/>
      <c r="P5" s="39"/>
      <c r="T5" s="37"/>
      <c r="Y5" s="39"/>
      <c r="Z5" s="174"/>
      <c r="AA5" s="258"/>
      <c r="AB5" s="174"/>
      <c r="AC5" s="253"/>
      <c r="AD5" s="253"/>
      <c r="AE5" s="174"/>
      <c r="AF5" s="258"/>
      <c r="AG5" s="258"/>
      <c r="AH5" s="253"/>
      <c r="AI5" s="254"/>
      <c r="AJ5" s="253"/>
      <c r="AK5" s="253"/>
    </row>
    <row r="6" spans="1:39" ht="21.75" thickBot="1">
      <c r="A6" s="41" t="s">
        <v>32</v>
      </c>
      <c r="B6" s="41"/>
      <c r="F6" s="270"/>
      <c r="G6" s="322"/>
      <c r="H6" s="270"/>
      <c r="I6" s="171" t="s">
        <v>17</v>
      </c>
      <c r="J6" s="171" t="s">
        <v>142</v>
      </c>
      <c r="K6" s="171" t="s">
        <v>143</v>
      </c>
      <c r="L6" s="270"/>
      <c r="M6" s="322"/>
      <c r="N6" s="270"/>
      <c r="O6" s="171" t="s">
        <v>17</v>
      </c>
      <c r="P6" s="171" t="s">
        <v>142</v>
      </c>
      <c r="Q6" s="171" t="s">
        <v>143</v>
      </c>
      <c r="R6" s="182"/>
      <c r="S6" s="182"/>
      <c r="T6" s="37"/>
      <c r="U6" s="41" t="s">
        <v>31</v>
      </c>
      <c r="V6" s="37"/>
      <c r="W6" s="38"/>
      <c r="X6" s="38"/>
      <c r="Y6" s="1"/>
      <c r="Z6" s="173"/>
      <c r="AA6" s="472" t="s">
        <v>137</v>
      </c>
      <c r="AB6" s="472"/>
      <c r="AC6" s="269" t="s">
        <v>138</v>
      </c>
      <c r="AD6" s="269" t="s">
        <v>139</v>
      </c>
      <c r="AF6" s="472" t="s">
        <v>137</v>
      </c>
      <c r="AG6" s="472"/>
      <c r="AH6" s="269" t="s">
        <v>138</v>
      </c>
      <c r="AI6" s="269" t="s">
        <v>139</v>
      </c>
      <c r="AJ6" s="269"/>
      <c r="AL6" s="182"/>
      <c r="AM6" s="37"/>
    </row>
    <row r="7" spans="1:39" ht="18.75" customHeight="1">
      <c r="A7" s="427" t="s">
        <v>0</v>
      </c>
      <c r="B7" s="427" t="s">
        <v>18</v>
      </c>
      <c r="C7" s="429" t="s">
        <v>16</v>
      </c>
      <c r="D7" s="429" t="s">
        <v>1</v>
      </c>
      <c r="E7" s="59" t="s">
        <v>3</v>
      </c>
      <c r="F7" s="475" t="s">
        <v>22</v>
      </c>
      <c r="G7" s="476"/>
      <c r="H7" s="477"/>
      <c r="I7" s="223" t="s">
        <v>6</v>
      </c>
      <c r="J7" s="224" t="s">
        <v>23</v>
      </c>
      <c r="K7" s="225" t="s">
        <v>23</v>
      </c>
      <c r="L7" s="478" t="s">
        <v>26</v>
      </c>
      <c r="M7" s="479"/>
      <c r="N7" s="480"/>
      <c r="O7" s="207" t="s">
        <v>7</v>
      </c>
      <c r="P7" s="221" t="s">
        <v>23</v>
      </c>
      <c r="Q7" s="219" t="s">
        <v>23</v>
      </c>
      <c r="R7" s="74" t="s">
        <v>2</v>
      </c>
      <c r="S7" s="67" t="s">
        <v>29</v>
      </c>
      <c r="T7" s="67" t="s">
        <v>10</v>
      </c>
      <c r="U7" s="427" t="s">
        <v>0</v>
      </c>
      <c r="V7" s="427" t="s">
        <v>18</v>
      </c>
      <c r="W7" s="429" t="s">
        <v>16</v>
      </c>
      <c r="X7" s="429" t="s">
        <v>1</v>
      </c>
      <c r="Y7" s="59" t="s">
        <v>3</v>
      </c>
      <c r="Z7" s="304" t="s">
        <v>22</v>
      </c>
      <c r="AA7" s="431" t="s">
        <v>135</v>
      </c>
      <c r="AB7" s="431" t="s">
        <v>136</v>
      </c>
      <c r="AC7" s="288" t="s">
        <v>6</v>
      </c>
      <c r="AD7" s="289" t="s">
        <v>6</v>
      </c>
      <c r="AE7" s="307" t="s">
        <v>26</v>
      </c>
      <c r="AF7" s="420" t="s">
        <v>135</v>
      </c>
      <c r="AG7" s="420" t="s">
        <v>136</v>
      </c>
      <c r="AH7" s="290" t="s">
        <v>7</v>
      </c>
      <c r="AI7" s="290" t="s">
        <v>7</v>
      </c>
      <c r="AJ7" s="291" t="s">
        <v>2</v>
      </c>
      <c r="AK7" s="292" t="s">
        <v>10</v>
      </c>
    </row>
    <row r="8" spans="1:39" ht="19.5" thickBot="1">
      <c r="A8" s="473"/>
      <c r="B8" s="473"/>
      <c r="C8" s="474"/>
      <c r="D8" s="474"/>
      <c r="E8" s="200" t="s">
        <v>4</v>
      </c>
      <c r="F8" s="282" t="s">
        <v>34</v>
      </c>
      <c r="G8" s="323" t="s">
        <v>36</v>
      </c>
      <c r="H8" s="283" t="s">
        <v>37</v>
      </c>
      <c r="I8" s="226" t="s">
        <v>131</v>
      </c>
      <c r="J8" s="227" t="s">
        <v>25</v>
      </c>
      <c r="K8" s="228" t="s">
        <v>25</v>
      </c>
      <c r="L8" s="286" t="s">
        <v>35</v>
      </c>
      <c r="M8" s="328" t="s">
        <v>132</v>
      </c>
      <c r="N8" s="287" t="s">
        <v>38</v>
      </c>
      <c r="O8" s="208" t="s">
        <v>147</v>
      </c>
      <c r="P8" s="222" t="s">
        <v>25</v>
      </c>
      <c r="Q8" s="220" t="s">
        <v>24</v>
      </c>
      <c r="R8" s="204" t="s">
        <v>42</v>
      </c>
      <c r="S8" s="205" t="s">
        <v>28</v>
      </c>
      <c r="T8" s="205" t="s">
        <v>11</v>
      </c>
      <c r="U8" s="428"/>
      <c r="V8" s="428"/>
      <c r="W8" s="430"/>
      <c r="X8" s="430"/>
      <c r="Y8" s="16" t="s">
        <v>4</v>
      </c>
      <c r="Z8" s="272" t="s">
        <v>34</v>
      </c>
      <c r="AA8" s="432"/>
      <c r="AB8" s="432"/>
      <c r="AC8" s="293" t="s">
        <v>148</v>
      </c>
      <c r="AD8" s="294" t="s">
        <v>147</v>
      </c>
      <c r="AE8" s="308" t="s">
        <v>35</v>
      </c>
      <c r="AF8" s="421"/>
      <c r="AG8" s="421"/>
      <c r="AH8" s="295" t="s">
        <v>148</v>
      </c>
      <c r="AI8" s="296" t="s">
        <v>149</v>
      </c>
      <c r="AJ8" s="297" t="s">
        <v>42</v>
      </c>
      <c r="AK8" s="298" t="s">
        <v>11</v>
      </c>
    </row>
    <row r="9" spans="1:39" s="182" customFormat="1" ht="19.5" thickTop="1">
      <c r="A9" s="168" t="s">
        <v>154</v>
      </c>
      <c r="B9" s="7" t="s">
        <v>155</v>
      </c>
      <c r="C9" s="81" t="s">
        <v>157</v>
      </c>
      <c r="D9" s="7">
        <v>2</v>
      </c>
      <c r="E9" s="9">
        <v>8</v>
      </c>
      <c r="F9" s="284">
        <v>22.4</v>
      </c>
      <c r="G9" s="320">
        <v>0.55000000000000004</v>
      </c>
      <c r="H9" s="285">
        <v>19.100000000000001</v>
      </c>
      <c r="I9" s="198">
        <f>G9*E9*SUM('年間負荷計算シート (EHP用)'!$C$3:$N$3)*D9</f>
        <v>1408</v>
      </c>
      <c r="J9" s="313">
        <f>D9*E9*H9*SUM('年間負荷計算シート (GHP用)'!$C$3:$N$3)*0.075</f>
        <v>3667.2</v>
      </c>
      <c r="K9" s="215">
        <f>('年間負荷計算シート (GHP用)'!O5*0.075)</f>
        <v>1250.5152</v>
      </c>
      <c r="L9" s="284">
        <v>25</v>
      </c>
      <c r="M9" s="329">
        <v>0.55000000000000004</v>
      </c>
      <c r="N9" s="285">
        <v>18.7</v>
      </c>
      <c r="O9" s="212">
        <f>E9*D9*SUM('年間負荷計算シート (EHP用)'!$P$3:$AA$3)*M9</f>
        <v>1232</v>
      </c>
      <c r="P9" s="217">
        <f>D9*E9*N9*SUM('年間負荷計算シート (GHP用)'!$P$3:$AA$3)*0.075</f>
        <v>3141.6</v>
      </c>
      <c r="Q9" s="215">
        <f>('年間負荷計算シート (GHP用)'!AB5*0.075)</f>
        <v>870.22320000000002</v>
      </c>
      <c r="R9" s="107">
        <f t="shared" ref="R9" si="0">IFERROR((I9+O9),"")</f>
        <v>2640</v>
      </c>
      <c r="S9" s="107">
        <f t="shared" ref="S9" si="1">IFERROR((K9+Q9)*D9,"")</f>
        <v>4241.4768000000004</v>
      </c>
      <c r="T9" s="107">
        <f>IFERROR((R9*CO2削減量判定2!$C$7)+(S9*CO2削減量判定2!$C$8),"")</f>
        <v>10622.733264</v>
      </c>
      <c r="U9" s="10" t="s">
        <v>154</v>
      </c>
      <c r="V9" s="106" t="str">
        <f t="shared" ref="V9:V29" si="2">IF(B9="","",B9)</f>
        <v>会議室A</v>
      </c>
      <c r="W9" s="7" t="s">
        <v>158</v>
      </c>
      <c r="X9" s="106">
        <f t="shared" ref="X9:X29" si="3">D9</f>
        <v>2</v>
      </c>
      <c r="Y9" s="108">
        <f t="shared" ref="Y9:Y29" si="4">E9</f>
        <v>8</v>
      </c>
      <c r="Z9" s="198">
        <f>$F$9</f>
        <v>22.4</v>
      </c>
      <c r="AA9" s="260"/>
      <c r="AB9" s="306">
        <v>7.1</v>
      </c>
      <c r="AC9" s="303" t="str">
        <f>IFERROR(X9*Y9*SUM(年間負荷計算シート!$D$3:$O$3)*AB9/EHP→EHP削減効果計算書!#REF!,"")</f>
        <v/>
      </c>
      <c r="AD9" s="300">
        <f>IFERROR('年間負荷計算シート (EHP用)'!$O5/AB9,"")</f>
        <v>2754.1273239436623</v>
      </c>
      <c r="AE9" s="309">
        <f>L9</f>
        <v>25</v>
      </c>
      <c r="AF9" s="260"/>
      <c r="AG9" s="306">
        <v>8</v>
      </c>
      <c r="AH9" s="303" t="str">
        <f>IFERROR(X9*Y9*AG9*SUM(年間負荷計算シート!$Q$3:$AB$3)/EHP→EHP削減効果計算書!#REF!,"")</f>
        <v/>
      </c>
      <c r="AI9" s="301">
        <f>IFERROR(('年間負荷計算シート (EHP用)'!$AB5/AG9),"")</f>
        <v>1939</v>
      </c>
      <c r="AJ9" s="302">
        <f t="shared" ref="AJ9" si="5">IFERROR((AC9+AH9),(AD9+AI9))</f>
        <v>4693.1273239436623</v>
      </c>
      <c r="AK9" s="302">
        <f>IFERROR(AJ9*CO2削減量判定2!$C$7,"")</f>
        <v>2069.6691498591549</v>
      </c>
    </row>
    <row r="10" spans="1:39">
      <c r="A10" s="310">
        <v>1</v>
      </c>
      <c r="B10" s="19"/>
      <c r="C10" s="18"/>
      <c r="D10" s="19"/>
      <c r="E10" s="15"/>
      <c r="F10" s="311"/>
      <c r="G10" s="324"/>
      <c r="H10" s="312"/>
      <c r="I10" s="281">
        <f>G10*E10*SUM('年間負荷計算シート (EHP用)'!$C$3:$N$3)*D10</f>
        <v>0</v>
      </c>
      <c r="J10" s="313">
        <f>D10*E10*H10*SUM('年間負荷計算シート (GHP用)'!$C$3:$N$3)*0.075</f>
        <v>0</v>
      </c>
      <c r="K10" s="314">
        <f>('年間負荷計算シート (GHP用)'!$O6*0.075)</f>
        <v>0</v>
      </c>
      <c r="L10" s="311"/>
      <c r="M10" s="330"/>
      <c r="N10" s="312"/>
      <c r="O10" s="315">
        <f>D10*M10*E10*SUM('年間負荷計算シート (EHP用)'!$P$3:$AA$3)</f>
        <v>0</v>
      </c>
      <c r="P10" s="313">
        <f>D10*E10*N10*SUM('年間負荷計算シート (GHP用)'!$P$3:$AA$3)*0.075</f>
        <v>0</v>
      </c>
      <c r="Q10" s="215">
        <f>('年間負荷計算シート (GHP用)'!$AB6*0.075)</f>
        <v>0</v>
      </c>
      <c r="R10" s="30">
        <f>IFERROR((I10+O10),"")</f>
        <v>0</v>
      </c>
      <c r="S10" s="32">
        <f>IFERROR((K10+Q10),"")</f>
        <v>0</v>
      </c>
      <c r="T10" s="32">
        <f>IFERROR((R10*CO2削減量判定2!$C$7)+(S10*CO2削減量判定2!$C$8),"")</f>
        <v>0</v>
      </c>
      <c r="U10" s="310">
        <v>1</v>
      </c>
      <c r="V10" s="33" t="str">
        <f t="shared" si="2"/>
        <v/>
      </c>
      <c r="W10" s="19"/>
      <c r="X10" s="33">
        <f t="shared" si="3"/>
        <v>0</v>
      </c>
      <c r="Y10" s="17">
        <f t="shared" si="4"/>
        <v>0</v>
      </c>
      <c r="Z10" s="281">
        <f>$F10</f>
        <v>0</v>
      </c>
      <c r="AA10" s="259"/>
      <c r="AB10" s="305"/>
      <c r="AC10" s="278" t="str">
        <f>IFERROR(X10*Y10*SUM(年間負荷計算シート!$D$3:$O$3)*AB10/EHP→EHP削減効果計算書!$X10,"")</f>
        <v/>
      </c>
      <c r="AD10" s="316" t="str">
        <f>IFERROR('年間負荷計算シート (EHP用)'!$O5/AB10,"")</f>
        <v/>
      </c>
      <c r="AE10" s="317">
        <f t="shared" ref="AE10:AE29" si="6">L10</f>
        <v>0</v>
      </c>
      <c r="AF10" s="259"/>
      <c r="AG10" s="305"/>
      <c r="AH10" s="278" t="str">
        <f>IFERROR(X10*Y10*AG10*SUM(年間負荷計算シート!$Q$3:$AB$3)/EHP→EHP削減効果計算書!$AD10,"")</f>
        <v/>
      </c>
      <c r="AI10" s="318" t="str">
        <f>IFERROR(('年間負荷計算シート (EHP用)'!$AB5/AG10),"")</f>
        <v/>
      </c>
      <c r="AJ10" s="299" t="e">
        <f>IFERROR((AC10+AH10),(AD10+AI10))</f>
        <v>#VALUE!</v>
      </c>
      <c r="AK10" s="319" t="str">
        <f>IFERROR(AJ10*CO2削減量判定2!$C$7,"")</f>
        <v/>
      </c>
    </row>
    <row r="11" spans="1:39">
      <c r="A11" s="168">
        <v>2</v>
      </c>
      <c r="B11" s="7"/>
      <c r="C11" s="81"/>
      <c r="D11" s="7"/>
      <c r="E11" s="9"/>
      <c r="F11" s="284"/>
      <c r="G11" s="320"/>
      <c r="H11" s="285"/>
      <c r="I11" s="198">
        <f>G11*E11*SUM('年間負荷計算シート (EHP用)'!$C$3:$N$3)*D11</f>
        <v>0</v>
      </c>
      <c r="J11" s="313">
        <f>D11*E11*H11*SUM('年間負荷計算シート (GHP用)'!$C$3:$N$3)*0.075</f>
        <v>0</v>
      </c>
      <c r="K11" s="314">
        <f>('年間負荷計算シート (GHP用)'!$O7*0.075)</f>
        <v>0</v>
      </c>
      <c r="L11" s="284"/>
      <c r="M11" s="329"/>
      <c r="N11" s="285"/>
      <c r="O11" s="315">
        <f>D11*M11*E11*SUM('年間負荷計算シート (EHP用)'!$P$3:$AA$3)</f>
        <v>0</v>
      </c>
      <c r="P11" s="217">
        <f>D11*E11*N11*SUM('年間負荷計算シート (GHP用)'!$P$3:$AA$3)*0.075</f>
        <v>0</v>
      </c>
      <c r="Q11" s="215">
        <f>('年間負荷計算シート (GHP用)'!$AB7*0.075)</f>
        <v>0</v>
      </c>
      <c r="R11" s="77">
        <f t="shared" ref="R11:R29" si="7">IFERROR((I11+O11),"")</f>
        <v>0</v>
      </c>
      <c r="S11" s="107">
        <f t="shared" ref="S11:S29" si="8">IFERROR((K11+Q11)*D11,"")</f>
        <v>0</v>
      </c>
      <c r="T11" s="107">
        <f>IFERROR((R11*CO2削減量判定2!$C$7)+(S11*CO2削減量判定2!$C$8),"")</f>
        <v>0</v>
      </c>
      <c r="U11" s="168">
        <v>2</v>
      </c>
      <c r="V11" s="106" t="str">
        <f t="shared" si="2"/>
        <v/>
      </c>
      <c r="W11" s="7"/>
      <c r="X11" s="106">
        <f t="shared" si="3"/>
        <v>0</v>
      </c>
      <c r="Y11" s="108">
        <f t="shared" si="4"/>
        <v>0</v>
      </c>
      <c r="Z11" s="281">
        <f t="shared" ref="Z11:Z29" si="9">$F11</f>
        <v>0</v>
      </c>
      <c r="AA11" s="260"/>
      <c r="AB11" s="305"/>
      <c r="AC11" s="278" t="str">
        <f>IFERROR(X11*Y11*SUM(年間負荷計算シート!$D$3:$O$3)*AB11/EHP→EHP削減効果計算書!$X11,"")</f>
        <v/>
      </c>
      <c r="AD11" s="316" t="str">
        <f>IFERROR('年間負荷計算シート (EHP用)'!$O6/AB11,"")</f>
        <v/>
      </c>
      <c r="AE11" s="309">
        <f t="shared" si="6"/>
        <v>0</v>
      </c>
      <c r="AF11" s="260"/>
      <c r="AG11" s="305"/>
      <c r="AH11" s="278" t="str">
        <f>IFERROR(X11*Y11*AG11*SUM(年間負荷計算シート!$Q$3:$AB$3)/EHP→EHP削減効果計算書!$AD11,"")</f>
        <v/>
      </c>
      <c r="AI11" s="318" t="str">
        <f>IFERROR(('年間負荷計算シート (EHP用)'!$AB6/AG11),"")</f>
        <v/>
      </c>
      <c r="AJ11" s="299" t="e">
        <f t="shared" ref="AJ11:AJ29" si="10">IFERROR((AC11+AH11),(AD11+AI11))</f>
        <v>#VALUE!</v>
      </c>
      <c r="AK11" s="319" t="str">
        <f>IFERROR(AJ11*CO2削減量判定2!$C$7,"")</f>
        <v/>
      </c>
    </row>
    <row r="12" spans="1:39">
      <c r="A12" s="168">
        <v>3</v>
      </c>
      <c r="B12" s="19"/>
      <c r="C12" s="81"/>
      <c r="D12" s="7"/>
      <c r="E12" s="22"/>
      <c r="F12" s="284"/>
      <c r="G12" s="320"/>
      <c r="H12" s="285"/>
      <c r="I12" s="198">
        <f>G12*E12*SUM('年間負荷計算シート (EHP用)'!$C$3:$N$3)*D12</f>
        <v>0</v>
      </c>
      <c r="J12" s="313">
        <f>D12*E12*H12*SUM('年間負荷計算シート (GHP用)'!$C$3:$N$3)*0.075</f>
        <v>0</v>
      </c>
      <c r="K12" s="314">
        <f>('年間負荷計算シート (GHP用)'!$O8*0.075)</f>
        <v>0</v>
      </c>
      <c r="L12" s="284"/>
      <c r="M12" s="329"/>
      <c r="N12" s="285"/>
      <c r="O12" s="315">
        <f>D12*M12*E12*SUM('年間負荷計算シート (EHP用)'!$P$3:$AA$3)</f>
        <v>0</v>
      </c>
      <c r="P12" s="217">
        <f>D12*E12*N12*SUM('年間負荷計算シート (GHP用)'!$P$3:$AA$3)*0.075</f>
        <v>0</v>
      </c>
      <c r="Q12" s="215">
        <f>('年間負荷計算シート (GHP用)'!$AB8*0.075)</f>
        <v>0</v>
      </c>
      <c r="R12" s="77">
        <f t="shared" si="7"/>
        <v>0</v>
      </c>
      <c r="S12" s="107">
        <f t="shared" si="8"/>
        <v>0</v>
      </c>
      <c r="T12" s="107">
        <f>IFERROR((R12*CO2削減量判定2!$C$7)+(S12*CO2削減量判定2!$C$8),"")</f>
        <v>0</v>
      </c>
      <c r="U12" s="168">
        <v>3</v>
      </c>
      <c r="V12" s="106" t="str">
        <f t="shared" si="2"/>
        <v/>
      </c>
      <c r="W12" s="7"/>
      <c r="X12" s="106">
        <f t="shared" si="3"/>
        <v>0</v>
      </c>
      <c r="Y12" s="108">
        <f t="shared" si="4"/>
        <v>0</v>
      </c>
      <c r="Z12" s="281">
        <f t="shared" si="9"/>
        <v>0</v>
      </c>
      <c r="AA12" s="260"/>
      <c r="AB12" s="305"/>
      <c r="AC12" s="278" t="str">
        <f>IFERROR(X12*Y12*SUM(年間負荷計算シート!$D$3:$O$3)*AB12/EHP→EHP削減効果計算書!$X12,"")</f>
        <v/>
      </c>
      <c r="AD12" s="316" t="str">
        <f>IFERROR('年間負荷計算シート (EHP用)'!$O7/AB12,"")</f>
        <v/>
      </c>
      <c r="AE12" s="309">
        <f t="shared" si="6"/>
        <v>0</v>
      </c>
      <c r="AF12" s="260"/>
      <c r="AG12" s="305"/>
      <c r="AH12" s="278" t="str">
        <f>IFERROR(X12*Y12*AG12*SUM(年間負荷計算シート!$Q$3:$AB$3)/EHP→EHP削減効果計算書!$AD12,"")</f>
        <v/>
      </c>
      <c r="AI12" s="318" t="str">
        <f>IFERROR(('年間負荷計算シート (EHP用)'!$AB7/AG12),"")</f>
        <v/>
      </c>
      <c r="AJ12" s="299" t="e">
        <f t="shared" si="10"/>
        <v>#VALUE!</v>
      </c>
      <c r="AK12" s="319" t="str">
        <f>IFERROR(AJ12*CO2削減量判定2!$C$7,"")</f>
        <v/>
      </c>
    </row>
    <row r="13" spans="1:39">
      <c r="A13" s="168">
        <v>4</v>
      </c>
      <c r="B13" s="7"/>
      <c r="C13" s="81"/>
      <c r="D13" s="7"/>
      <c r="E13" s="9"/>
      <c r="F13" s="284"/>
      <c r="G13" s="320"/>
      <c r="H13" s="285"/>
      <c r="I13" s="198">
        <f>G13*E13*SUM('年間負荷計算シート (EHP用)'!$C$3:$N$3)*D13</f>
        <v>0</v>
      </c>
      <c r="J13" s="313">
        <f>D13*E13*H13*SUM('年間負荷計算シート (GHP用)'!$C$3:$N$3)*0.075</f>
        <v>0</v>
      </c>
      <c r="K13" s="314">
        <f>('年間負荷計算シート (GHP用)'!$O9*0.075)</f>
        <v>0</v>
      </c>
      <c r="L13" s="284"/>
      <c r="M13" s="329"/>
      <c r="N13" s="285"/>
      <c r="O13" s="315">
        <f>D13*M13*E13*SUM('年間負荷計算シート (EHP用)'!$P$3:$AA$3)</f>
        <v>0</v>
      </c>
      <c r="P13" s="217">
        <f>D13*E13*N13*SUM('年間負荷計算シート (GHP用)'!$P$3:$AA$3)*0.075</f>
        <v>0</v>
      </c>
      <c r="Q13" s="215">
        <f>('年間負荷計算シート (GHP用)'!$AB9*0.075)</f>
        <v>0</v>
      </c>
      <c r="R13" s="77">
        <f t="shared" si="7"/>
        <v>0</v>
      </c>
      <c r="S13" s="107">
        <f t="shared" si="8"/>
        <v>0</v>
      </c>
      <c r="T13" s="107">
        <f>IFERROR((R13*CO2削減量判定2!$C$7)+(S13*CO2削減量判定2!$C$8),"")</f>
        <v>0</v>
      </c>
      <c r="U13" s="168">
        <v>4</v>
      </c>
      <c r="V13" s="106" t="str">
        <f t="shared" si="2"/>
        <v/>
      </c>
      <c r="W13" s="7"/>
      <c r="X13" s="106">
        <f t="shared" si="3"/>
        <v>0</v>
      </c>
      <c r="Y13" s="108">
        <f t="shared" si="4"/>
        <v>0</v>
      </c>
      <c r="Z13" s="281">
        <f>$F13</f>
        <v>0</v>
      </c>
      <c r="AA13" s="260"/>
      <c r="AB13" s="305"/>
      <c r="AC13" s="278" t="str">
        <f>IFERROR(X13*Y13*SUM(年間負荷計算シート!$D$3:$O$3)*AB13/EHP→EHP削減効果計算書!$X13,"")</f>
        <v/>
      </c>
      <c r="AD13" s="316" t="str">
        <f>IFERROR('年間負荷計算シート (EHP用)'!$O8/AB13,"")</f>
        <v/>
      </c>
      <c r="AE13" s="309">
        <f t="shared" si="6"/>
        <v>0</v>
      </c>
      <c r="AF13" s="260"/>
      <c r="AG13" s="305"/>
      <c r="AH13" s="278" t="str">
        <f>IFERROR(X13*Y13*AG13*SUM(年間負荷計算シート!$Q$3:$AB$3)/EHP→EHP削減効果計算書!$AD13,"")</f>
        <v/>
      </c>
      <c r="AI13" s="318" t="str">
        <f>IFERROR(('年間負荷計算シート (EHP用)'!$AB8/AG13),"")</f>
        <v/>
      </c>
      <c r="AJ13" s="299" t="e">
        <f t="shared" si="10"/>
        <v>#VALUE!</v>
      </c>
      <c r="AK13" s="319" t="str">
        <f>IFERROR(AJ13*CO2削減量判定2!$C$7,"")</f>
        <v/>
      </c>
    </row>
    <row r="14" spans="1:39">
      <c r="A14" s="168">
        <v>5</v>
      </c>
      <c r="B14" s="19"/>
      <c r="C14" s="81"/>
      <c r="D14" s="7"/>
      <c r="E14" s="9"/>
      <c r="F14" s="284"/>
      <c r="G14" s="320"/>
      <c r="H14" s="285"/>
      <c r="I14" s="198">
        <f>G14*E14*SUM('年間負荷計算シート (EHP用)'!$C$3:$N$3)*D14</f>
        <v>0</v>
      </c>
      <c r="J14" s="313">
        <f>D14*E14*H14*SUM('年間負荷計算シート (GHP用)'!$C$3:$N$3)*0.075</f>
        <v>0</v>
      </c>
      <c r="K14" s="314">
        <f>('年間負荷計算シート (GHP用)'!$O10*0.075)</f>
        <v>0</v>
      </c>
      <c r="L14" s="284"/>
      <c r="M14" s="329"/>
      <c r="N14" s="285"/>
      <c r="O14" s="315">
        <f>D14*M14*E14*SUM('年間負荷計算シート (EHP用)'!$P$3:$AA$3)</f>
        <v>0</v>
      </c>
      <c r="P14" s="217">
        <f>D14*E14*N14*SUM('年間負荷計算シート (GHP用)'!$P$3:$AA$3)*0.075</f>
        <v>0</v>
      </c>
      <c r="Q14" s="215">
        <f>('年間負荷計算シート (GHP用)'!$AB10*0.075)</f>
        <v>0</v>
      </c>
      <c r="R14" s="77">
        <f t="shared" si="7"/>
        <v>0</v>
      </c>
      <c r="S14" s="107">
        <f t="shared" si="8"/>
        <v>0</v>
      </c>
      <c r="T14" s="107">
        <f>IFERROR((R14*CO2削減量判定2!$C$7)+(S14*CO2削減量判定2!$C$8),"")</f>
        <v>0</v>
      </c>
      <c r="U14" s="168">
        <v>5</v>
      </c>
      <c r="V14" s="106" t="str">
        <f t="shared" si="2"/>
        <v/>
      </c>
      <c r="W14" s="7"/>
      <c r="X14" s="106">
        <f t="shared" si="3"/>
        <v>0</v>
      </c>
      <c r="Y14" s="108">
        <f t="shared" si="4"/>
        <v>0</v>
      </c>
      <c r="Z14" s="281">
        <f t="shared" si="9"/>
        <v>0</v>
      </c>
      <c r="AA14" s="260"/>
      <c r="AB14" s="305"/>
      <c r="AC14" s="278" t="str">
        <f>IFERROR(X14*Y14*SUM(年間負荷計算シート!$D$3:$O$3)*AB14/EHP→EHP削減効果計算書!$X14,"")</f>
        <v/>
      </c>
      <c r="AD14" s="316" t="str">
        <f>IFERROR('年間負荷計算シート (EHP用)'!$O9/AB14,"")</f>
        <v/>
      </c>
      <c r="AE14" s="309">
        <f t="shared" si="6"/>
        <v>0</v>
      </c>
      <c r="AF14" s="260"/>
      <c r="AG14" s="305"/>
      <c r="AH14" s="278" t="str">
        <f>IFERROR(X14*Y14*AG14*SUM(年間負荷計算シート!$Q$3:$AB$3)/EHP→EHP削減効果計算書!$AD14,"")</f>
        <v/>
      </c>
      <c r="AI14" s="318" t="str">
        <f>IFERROR(('年間負荷計算シート (EHP用)'!$AB9/AG14),"")</f>
        <v/>
      </c>
      <c r="AJ14" s="299" t="e">
        <f t="shared" si="10"/>
        <v>#VALUE!</v>
      </c>
      <c r="AK14" s="319" t="str">
        <f>IFERROR(AJ14*CO2削減量判定2!$C$7,"")</f>
        <v/>
      </c>
    </row>
    <row r="15" spans="1:39">
      <c r="A15" s="168">
        <v>6</v>
      </c>
      <c r="B15" s="7"/>
      <c r="C15" s="81"/>
      <c r="D15" s="7"/>
      <c r="E15" s="9"/>
      <c r="F15" s="284"/>
      <c r="G15" s="320"/>
      <c r="H15" s="285"/>
      <c r="I15" s="198">
        <f>G15*E15*SUM('年間負荷計算シート (EHP用)'!$C$3:$N$3)*D15</f>
        <v>0</v>
      </c>
      <c r="J15" s="313">
        <f>D15*E15*H15*SUM('年間負荷計算シート (GHP用)'!$C$3:$N$3)*0.075</f>
        <v>0</v>
      </c>
      <c r="K15" s="314">
        <f>('年間負荷計算シート (GHP用)'!$O11*0.075)</f>
        <v>0</v>
      </c>
      <c r="L15" s="284"/>
      <c r="M15" s="329"/>
      <c r="N15" s="285"/>
      <c r="O15" s="315">
        <f>D15*M15*E15*SUM('年間負荷計算シート (EHP用)'!$P$3:$AA$3)</f>
        <v>0</v>
      </c>
      <c r="P15" s="217">
        <f>D15*E15*N15*SUM('年間負荷計算シート (GHP用)'!$P$3:$AA$3)*0.075</f>
        <v>0</v>
      </c>
      <c r="Q15" s="215">
        <f>('年間負荷計算シート (GHP用)'!$AB11*0.075)</f>
        <v>0</v>
      </c>
      <c r="R15" s="77">
        <f t="shared" si="7"/>
        <v>0</v>
      </c>
      <c r="S15" s="107">
        <f t="shared" si="8"/>
        <v>0</v>
      </c>
      <c r="T15" s="107">
        <f>IFERROR((R15*CO2削減量判定2!$C$7)+(S15*CO2削減量判定2!$C$8),"")</f>
        <v>0</v>
      </c>
      <c r="U15" s="168">
        <v>6</v>
      </c>
      <c r="V15" s="106" t="str">
        <f t="shared" si="2"/>
        <v/>
      </c>
      <c r="W15" s="7"/>
      <c r="X15" s="106">
        <f t="shared" si="3"/>
        <v>0</v>
      </c>
      <c r="Y15" s="108">
        <f t="shared" si="4"/>
        <v>0</v>
      </c>
      <c r="Z15" s="281">
        <f t="shared" si="9"/>
        <v>0</v>
      </c>
      <c r="AA15" s="260"/>
      <c r="AB15" s="305"/>
      <c r="AC15" s="278" t="str">
        <f>IFERROR(X15*Y15*SUM(年間負荷計算シート!$D$3:$O$3)*AB15/EHP→EHP削減効果計算書!$X15,"")</f>
        <v/>
      </c>
      <c r="AD15" s="316" t="str">
        <f>IFERROR('年間負荷計算シート (EHP用)'!$O10/AB15,"")</f>
        <v/>
      </c>
      <c r="AE15" s="309">
        <f t="shared" si="6"/>
        <v>0</v>
      </c>
      <c r="AF15" s="260"/>
      <c r="AG15" s="305"/>
      <c r="AH15" s="278" t="str">
        <f>IFERROR(X15*Y15*AG15*SUM(年間負荷計算シート!$Q$3:$AB$3)/EHP→EHP削減効果計算書!$AD15,"")</f>
        <v/>
      </c>
      <c r="AI15" s="318" t="str">
        <f>IFERROR(('年間負荷計算シート (EHP用)'!$AB10/AG15),"")</f>
        <v/>
      </c>
      <c r="AJ15" s="299" t="e">
        <f t="shared" si="10"/>
        <v>#VALUE!</v>
      </c>
      <c r="AK15" s="319" t="str">
        <f>IFERROR(AJ15*CO2削減量判定2!$C$7,"")</f>
        <v/>
      </c>
    </row>
    <row r="16" spans="1:39">
      <c r="A16" s="168">
        <v>7</v>
      </c>
      <c r="B16" s="19"/>
      <c r="C16" s="81"/>
      <c r="D16" s="7"/>
      <c r="E16" s="9"/>
      <c r="F16" s="284"/>
      <c r="G16" s="320"/>
      <c r="H16" s="285"/>
      <c r="I16" s="198">
        <f>G16*E16*SUM('年間負荷計算シート (EHP用)'!$C$3:$N$3)*D16</f>
        <v>0</v>
      </c>
      <c r="J16" s="313">
        <f>D16*E16*H16*SUM('年間負荷計算シート (GHP用)'!$C$3:$N$3)*0.075</f>
        <v>0</v>
      </c>
      <c r="K16" s="314">
        <f>('年間負荷計算シート (GHP用)'!$O12*0.075)</f>
        <v>0</v>
      </c>
      <c r="L16" s="284"/>
      <c r="M16" s="329"/>
      <c r="N16" s="285"/>
      <c r="O16" s="315">
        <f>D16*M16*E16*SUM('年間負荷計算シート (EHP用)'!$P$3:$AA$3)</f>
        <v>0</v>
      </c>
      <c r="P16" s="217">
        <f>D16*E16*N16*SUM('年間負荷計算シート (GHP用)'!$P$3:$AA$3)*0.075</f>
        <v>0</v>
      </c>
      <c r="Q16" s="215">
        <f>('年間負荷計算シート (GHP用)'!$AB12*0.075)</f>
        <v>0</v>
      </c>
      <c r="R16" s="77">
        <f t="shared" si="7"/>
        <v>0</v>
      </c>
      <c r="S16" s="107">
        <f t="shared" si="8"/>
        <v>0</v>
      </c>
      <c r="T16" s="107">
        <f>IFERROR((R16*CO2削減量判定2!$C$7)+(S16*CO2削減量判定2!$C$8),"")</f>
        <v>0</v>
      </c>
      <c r="U16" s="168">
        <v>7</v>
      </c>
      <c r="V16" s="106" t="str">
        <f t="shared" si="2"/>
        <v/>
      </c>
      <c r="W16" s="7"/>
      <c r="X16" s="106">
        <f t="shared" si="3"/>
        <v>0</v>
      </c>
      <c r="Y16" s="108">
        <f t="shared" si="4"/>
        <v>0</v>
      </c>
      <c r="Z16" s="281">
        <f t="shared" si="9"/>
        <v>0</v>
      </c>
      <c r="AA16" s="260"/>
      <c r="AB16" s="305"/>
      <c r="AC16" s="278" t="str">
        <f>IFERROR(X16*Y16*SUM(年間負荷計算シート!$D$3:$O$3)*AB16/EHP→EHP削減効果計算書!$X16,"")</f>
        <v/>
      </c>
      <c r="AD16" s="316" t="str">
        <f>IFERROR('年間負荷計算シート (EHP用)'!$O11/AB16,"")</f>
        <v/>
      </c>
      <c r="AE16" s="309">
        <f t="shared" si="6"/>
        <v>0</v>
      </c>
      <c r="AF16" s="260"/>
      <c r="AG16" s="305"/>
      <c r="AH16" s="278" t="str">
        <f>IFERROR(X16*Y16*AG16*SUM(年間負荷計算シート!$Q$3:$AB$3)/EHP→EHP削減効果計算書!$AD16,"")</f>
        <v/>
      </c>
      <c r="AI16" s="318" t="str">
        <f>IFERROR(('年間負荷計算シート (EHP用)'!$AB11/AG16),"")</f>
        <v/>
      </c>
      <c r="AJ16" s="299" t="e">
        <f t="shared" si="10"/>
        <v>#VALUE!</v>
      </c>
      <c r="AK16" s="319" t="str">
        <f>IFERROR(AJ16*CO2削減量判定2!$C$7,"")</f>
        <v/>
      </c>
    </row>
    <row r="17" spans="1:37">
      <c r="A17" s="168">
        <v>8</v>
      </c>
      <c r="B17" s="7"/>
      <c r="C17" s="81"/>
      <c r="D17" s="7"/>
      <c r="E17" s="22"/>
      <c r="F17" s="284"/>
      <c r="G17" s="320"/>
      <c r="H17" s="285"/>
      <c r="I17" s="198">
        <f>G17*E17*SUM('年間負荷計算シート (EHP用)'!$C$3:$N$3)*D17</f>
        <v>0</v>
      </c>
      <c r="J17" s="313">
        <f>D17*E17*H17*SUM('年間負荷計算シート (GHP用)'!$C$3:$N$3)*0.075</f>
        <v>0</v>
      </c>
      <c r="K17" s="314">
        <f>('年間負荷計算シート (GHP用)'!$O13*0.075)</f>
        <v>0</v>
      </c>
      <c r="L17" s="284"/>
      <c r="M17" s="329"/>
      <c r="N17" s="285"/>
      <c r="O17" s="315">
        <f>D17*M17*E17*SUM('年間負荷計算シート (EHP用)'!$P$3:$AA$3)</f>
        <v>0</v>
      </c>
      <c r="P17" s="217">
        <f>D17*E17*N17*SUM('年間負荷計算シート (GHP用)'!$P$3:$AA$3)*0.075</f>
        <v>0</v>
      </c>
      <c r="Q17" s="215">
        <f>('年間負荷計算シート (GHP用)'!$AB13*0.075)</f>
        <v>0</v>
      </c>
      <c r="R17" s="77">
        <f t="shared" si="7"/>
        <v>0</v>
      </c>
      <c r="S17" s="107">
        <f t="shared" si="8"/>
        <v>0</v>
      </c>
      <c r="T17" s="107">
        <f>IFERROR((R17*CO2削減量判定2!$C$7)+(S17*CO2削減量判定2!$C$8),"")</f>
        <v>0</v>
      </c>
      <c r="U17" s="168">
        <v>8</v>
      </c>
      <c r="V17" s="106" t="str">
        <f t="shared" si="2"/>
        <v/>
      </c>
      <c r="W17" s="7"/>
      <c r="X17" s="106">
        <f t="shared" si="3"/>
        <v>0</v>
      </c>
      <c r="Y17" s="108">
        <f t="shared" si="4"/>
        <v>0</v>
      </c>
      <c r="Z17" s="281">
        <f t="shared" si="9"/>
        <v>0</v>
      </c>
      <c r="AA17" s="260"/>
      <c r="AB17" s="305"/>
      <c r="AC17" s="278" t="str">
        <f>IFERROR(X17*Y17*SUM(年間負荷計算シート!$D$3:$O$3)*AB17/EHP→EHP削減効果計算書!$X17,"")</f>
        <v/>
      </c>
      <c r="AD17" s="316" t="str">
        <f>IFERROR('年間負荷計算シート (EHP用)'!$O12/AB17,"")</f>
        <v/>
      </c>
      <c r="AE17" s="309">
        <f t="shared" si="6"/>
        <v>0</v>
      </c>
      <c r="AF17" s="260"/>
      <c r="AG17" s="305"/>
      <c r="AH17" s="278" t="str">
        <f>IFERROR(X17*Y17*AG17*SUM(年間負荷計算シート!$Q$3:$AB$3)/EHP→EHP削減効果計算書!$AD17,"")</f>
        <v/>
      </c>
      <c r="AI17" s="318" t="str">
        <f>IFERROR(('年間負荷計算シート (EHP用)'!$AB12/AG17),"")</f>
        <v/>
      </c>
      <c r="AJ17" s="299" t="e">
        <f t="shared" si="10"/>
        <v>#VALUE!</v>
      </c>
      <c r="AK17" s="319" t="str">
        <f>IFERROR(AJ17*CO2削減量判定2!$C$7,"")</f>
        <v/>
      </c>
    </row>
    <row r="18" spans="1:37">
      <c r="A18" s="168">
        <v>9</v>
      </c>
      <c r="B18" s="19"/>
      <c r="C18" s="81"/>
      <c r="D18" s="7"/>
      <c r="E18" s="9"/>
      <c r="F18" s="284"/>
      <c r="G18" s="320"/>
      <c r="H18" s="285"/>
      <c r="I18" s="198">
        <f>G18*E18*SUM('年間負荷計算シート (EHP用)'!$C$3:$N$3)*D18</f>
        <v>0</v>
      </c>
      <c r="J18" s="313">
        <f>D18*E18*H18*SUM('年間負荷計算シート (GHP用)'!$C$3:$N$3)*0.075</f>
        <v>0</v>
      </c>
      <c r="K18" s="314">
        <f>('年間負荷計算シート (GHP用)'!$O14*0.075)</f>
        <v>0</v>
      </c>
      <c r="L18" s="284"/>
      <c r="M18" s="329"/>
      <c r="N18" s="285"/>
      <c r="O18" s="315">
        <f>D18*M18*E18*SUM('年間負荷計算シート (EHP用)'!$P$3:$AA$3)</f>
        <v>0</v>
      </c>
      <c r="P18" s="217">
        <f>D18*E18*N18*SUM('年間負荷計算シート (GHP用)'!$P$3:$AA$3)*0.075</f>
        <v>0</v>
      </c>
      <c r="Q18" s="215">
        <f>('年間負荷計算シート (GHP用)'!$AB14*0.075)</f>
        <v>0</v>
      </c>
      <c r="R18" s="77">
        <f t="shared" si="7"/>
        <v>0</v>
      </c>
      <c r="S18" s="107">
        <f t="shared" si="8"/>
        <v>0</v>
      </c>
      <c r="T18" s="107">
        <f>IFERROR((R18*CO2削減量判定2!$C$7)+(S18*CO2削減量判定2!$C$8),"")</f>
        <v>0</v>
      </c>
      <c r="U18" s="168">
        <v>9</v>
      </c>
      <c r="V18" s="106" t="str">
        <f t="shared" si="2"/>
        <v/>
      </c>
      <c r="W18" s="7"/>
      <c r="X18" s="106">
        <f t="shared" si="3"/>
        <v>0</v>
      </c>
      <c r="Y18" s="108">
        <f t="shared" si="4"/>
        <v>0</v>
      </c>
      <c r="Z18" s="281">
        <f t="shared" si="9"/>
        <v>0</v>
      </c>
      <c r="AA18" s="260"/>
      <c r="AB18" s="305"/>
      <c r="AC18" s="278" t="str">
        <f>IFERROR(X18*Y18*SUM(年間負荷計算シート!$D$3:$O$3)*AB18/EHP→EHP削減効果計算書!$X18,"")</f>
        <v/>
      </c>
      <c r="AD18" s="316" t="str">
        <f>IFERROR('年間負荷計算シート (EHP用)'!$O13/AB18,"")</f>
        <v/>
      </c>
      <c r="AE18" s="309">
        <f t="shared" si="6"/>
        <v>0</v>
      </c>
      <c r="AF18" s="260"/>
      <c r="AG18" s="305"/>
      <c r="AH18" s="278" t="str">
        <f>IFERROR(X18*Y18*AG18*SUM(年間負荷計算シート!$Q$3:$AB$3)/EHP→EHP削減効果計算書!$AD18,"")</f>
        <v/>
      </c>
      <c r="AI18" s="318" t="str">
        <f>IFERROR(('年間負荷計算シート (EHP用)'!$AB13/AG18),"")</f>
        <v/>
      </c>
      <c r="AJ18" s="299" t="e">
        <f t="shared" si="10"/>
        <v>#VALUE!</v>
      </c>
      <c r="AK18" s="319" t="str">
        <f>IFERROR(AJ18*CO2削減量判定2!$C$7,"")</f>
        <v/>
      </c>
    </row>
    <row r="19" spans="1:37">
      <c r="A19" s="168">
        <v>10</v>
      </c>
      <c r="B19" s="7"/>
      <c r="C19" s="81"/>
      <c r="D19" s="7"/>
      <c r="E19" s="9"/>
      <c r="F19" s="284"/>
      <c r="G19" s="320"/>
      <c r="H19" s="285"/>
      <c r="I19" s="198">
        <f>G19*E19*SUM('年間負荷計算シート (EHP用)'!$C$3:$N$3)*D19</f>
        <v>0</v>
      </c>
      <c r="J19" s="313">
        <f>D19*E19*H19*SUM('年間負荷計算シート (GHP用)'!$C$3:$N$3)*0.075</f>
        <v>0</v>
      </c>
      <c r="K19" s="314">
        <f>('年間負荷計算シート (GHP用)'!$O15*0.075)</f>
        <v>0</v>
      </c>
      <c r="L19" s="284"/>
      <c r="M19" s="329"/>
      <c r="N19" s="285"/>
      <c r="O19" s="315">
        <f>D19*M19*E19*SUM('年間負荷計算シート (EHP用)'!$P$3:$AA$3)</f>
        <v>0</v>
      </c>
      <c r="P19" s="217">
        <f>D19*E19*N19*SUM('年間負荷計算シート (GHP用)'!$P$3:$AA$3)*0.075</f>
        <v>0</v>
      </c>
      <c r="Q19" s="215">
        <f>('年間負荷計算シート (GHP用)'!$AB15*0.075)</f>
        <v>0</v>
      </c>
      <c r="R19" s="77">
        <f t="shared" si="7"/>
        <v>0</v>
      </c>
      <c r="S19" s="107">
        <f t="shared" si="8"/>
        <v>0</v>
      </c>
      <c r="T19" s="107">
        <f>IFERROR((R19*CO2削減量判定2!$C$7)+(S19*CO2削減量判定2!$C$8),"")</f>
        <v>0</v>
      </c>
      <c r="U19" s="168">
        <v>10</v>
      </c>
      <c r="V19" s="106" t="str">
        <f t="shared" si="2"/>
        <v/>
      </c>
      <c r="W19" s="7"/>
      <c r="X19" s="106">
        <f t="shared" si="3"/>
        <v>0</v>
      </c>
      <c r="Y19" s="108">
        <f t="shared" si="4"/>
        <v>0</v>
      </c>
      <c r="Z19" s="281">
        <f t="shared" si="9"/>
        <v>0</v>
      </c>
      <c r="AA19" s="260"/>
      <c r="AB19" s="305"/>
      <c r="AC19" s="278" t="str">
        <f>IFERROR(X19*Y19*SUM(年間負荷計算シート!$D$3:$O$3)*AB19/EHP→EHP削減効果計算書!$X19,"")</f>
        <v/>
      </c>
      <c r="AD19" s="316" t="str">
        <f>IFERROR('年間負荷計算シート (EHP用)'!$O14/AB19,"")</f>
        <v/>
      </c>
      <c r="AE19" s="309">
        <f t="shared" si="6"/>
        <v>0</v>
      </c>
      <c r="AF19" s="260"/>
      <c r="AG19" s="305"/>
      <c r="AH19" s="278" t="str">
        <f>IFERROR(X19*Y19*AG19*SUM(年間負荷計算シート!$Q$3:$AB$3)/EHP→EHP削減効果計算書!$AD19,"")</f>
        <v/>
      </c>
      <c r="AI19" s="318" t="str">
        <f>IFERROR(('年間負荷計算シート (EHP用)'!$AB14/AG19),"")</f>
        <v/>
      </c>
      <c r="AJ19" s="299" t="e">
        <f t="shared" si="10"/>
        <v>#VALUE!</v>
      </c>
      <c r="AK19" s="319" t="str">
        <f>IFERROR(AJ19*CO2削減量判定2!$C$7,"")</f>
        <v/>
      </c>
    </row>
    <row r="20" spans="1:37">
      <c r="A20" s="168">
        <v>11</v>
      </c>
      <c r="B20" s="19"/>
      <c r="C20" s="81"/>
      <c r="D20" s="7"/>
      <c r="E20" s="9"/>
      <c r="F20" s="284"/>
      <c r="G20" s="320"/>
      <c r="H20" s="285"/>
      <c r="I20" s="198">
        <f>G20*E20*SUM('年間負荷計算シート (EHP用)'!$C$3:$N$3)*D20</f>
        <v>0</v>
      </c>
      <c r="J20" s="313">
        <f>D20*E20*H20*SUM('年間負荷計算シート (GHP用)'!$C$3:$N$3)*0.075</f>
        <v>0</v>
      </c>
      <c r="K20" s="314">
        <f>('年間負荷計算シート (GHP用)'!$O16*0.075)</f>
        <v>0</v>
      </c>
      <c r="L20" s="284"/>
      <c r="M20" s="329"/>
      <c r="N20" s="285"/>
      <c r="O20" s="315">
        <f>D20*M20*E20*SUM('年間負荷計算シート (EHP用)'!$P$3:$AA$3)</f>
        <v>0</v>
      </c>
      <c r="P20" s="217">
        <f>D20*E20*N20*SUM('年間負荷計算シート (GHP用)'!$P$3:$AA$3)*0.075</f>
        <v>0</v>
      </c>
      <c r="Q20" s="215">
        <f>('年間負荷計算シート (GHP用)'!$AB16*0.075)</f>
        <v>0</v>
      </c>
      <c r="R20" s="77">
        <f t="shared" si="7"/>
        <v>0</v>
      </c>
      <c r="S20" s="107">
        <f t="shared" si="8"/>
        <v>0</v>
      </c>
      <c r="T20" s="107">
        <f>IFERROR((R20*CO2削減量判定2!$C$7)+(S20*CO2削減量判定2!$C$8),"")</f>
        <v>0</v>
      </c>
      <c r="U20" s="168">
        <v>11</v>
      </c>
      <c r="V20" s="106" t="str">
        <f t="shared" si="2"/>
        <v/>
      </c>
      <c r="W20" s="7"/>
      <c r="X20" s="106">
        <f t="shared" si="3"/>
        <v>0</v>
      </c>
      <c r="Y20" s="108">
        <f t="shared" si="4"/>
        <v>0</v>
      </c>
      <c r="Z20" s="281">
        <f t="shared" si="9"/>
        <v>0</v>
      </c>
      <c r="AA20" s="260"/>
      <c r="AB20" s="305"/>
      <c r="AC20" s="278" t="str">
        <f>IFERROR(X20*Y20*SUM(年間負荷計算シート!$D$3:$O$3)*AB20/EHP→EHP削減効果計算書!$X20,"")</f>
        <v/>
      </c>
      <c r="AD20" s="316" t="str">
        <f>IFERROR('年間負荷計算シート (EHP用)'!$O15/AB20,"")</f>
        <v/>
      </c>
      <c r="AE20" s="309">
        <f t="shared" si="6"/>
        <v>0</v>
      </c>
      <c r="AF20" s="260"/>
      <c r="AG20" s="305"/>
      <c r="AH20" s="278" t="str">
        <f>IFERROR(X20*Y20*AG20*SUM(年間負荷計算シート!$Q$3:$AB$3)/EHP→EHP削減効果計算書!$AD20,"")</f>
        <v/>
      </c>
      <c r="AI20" s="318" t="str">
        <f>IFERROR(('年間負荷計算シート (EHP用)'!$AB15/AG20),"")</f>
        <v/>
      </c>
      <c r="AJ20" s="299" t="e">
        <f t="shared" si="10"/>
        <v>#VALUE!</v>
      </c>
      <c r="AK20" s="319" t="str">
        <f>IFERROR(AJ20*CO2削減量判定2!$C$7,"")</f>
        <v/>
      </c>
    </row>
    <row r="21" spans="1:37">
      <c r="A21" s="168">
        <v>12</v>
      </c>
      <c r="B21" s="7"/>
      <c r="C21" s="81"/>
      <c r="D21" s="7"/>
      <c r="E21" s="9"/>
      <c r="F21" s="284"/>
      <c r="G21" s="320"/>
      <c r="H21" s="285"/>
      <c r="I21" s="198">
        <f>G21*E21*SUM('年間負荷計算シート (EHP用)'!$C$3:$N$3)*D21</f>
        <v>0</v>
      </c>
      <c r="J21" s="313">
        <f>D21*E21*H21*SUM('年間負荷計算シート (GHP用)'!$C$3:$N$3)*0.075</f>
        <v>0</v>
      </c>
      <c r="K21" s="314">
        <f>('年間負荷計算シート (GHP用)'!$O17*0.075)</f>
        <v>0</v>
      </c>
      <c r="L21" s="284"/>
      <c r="M21" s="329"/>
      <c r="N21" s="285"/>
      <c r="O21" s="315">
        <f>D21*M21*E21*SUM('年間負荷計算シート (EHP用)'!$P$3:$AA$3)</f>
        <v>0</v>
      </c>
      <c r="P21" s="217">
        <f>D21*E21*N21*SUM('年間負荷計算シート (GHP用)'!$P$3:$AA$3)*0.075</f>
        <v>0</v>
      </c>
      <c r="Q21" s="215">
        <f>('年間負荷計算シート (GHP用)'!$AB17*0.075)</f>
        <v>0</v>
      </c>
      <c r="R21" s="77">
        <f t="shared" si="7"/>
        <v>0</v>
      </c>
      <c r="S21" s="107">
        <f t="shared" si="8"/>
        <v>0</v>
      </c>
      <c r="T21" s="107">
        <f>IFERROR((R21*CO2削減量判定2!$C$7)+(S21*CO2削減量判定2!$C$8),"")</f>
        <v>0</v>
      </c>
      <c r="U21" s="168">
        <v>12</v>
      </c>
      <c r="V21" s="106" t="str">
        <f t="shared" si="2"/>
        <v/>
      </c>
      <c r="W21" s="7"/>
      <c r="X21" s="106">
        <f t="shared" si="3"/>
        <v>0</v>
      </c>
      <c r="Y21" s="108">
        <f t="shared" si="4"/>
        <v>0</v>
      </c>
      <c r="Z21" s="281">
        <f t="shared" si="9"/>
        <v>0</v>
      </c>
      <c r="AA21" s="260"/>
      <c r="AB21" s="305"/>
      <c r="AC21" s="278" t="str">
        <f>IFERROR(X21*Y21*SUM(年間負荷計算シート!$D$3:$O$3)*AB21/EHP→EHP削減効果計算書!$X21,"")</f>
        <v/>
      </c>
      <c r="AD21" s="316" t="str">
        <f>IFERROR('年間負荷計算シート (EHP用)'!$O16/AB21,"")</f>
        <v/>
      </c>
      <c r="AE21" s="309">
        <f t="shared" si="6"/>
        <v>0</v>
      </c>
      <c r="AF21" s="260"/>
      <c r="AG21" s="305"/>
      <c r="AH21" s="278" t="str">
        <f>IFERROR(X21*Y21*AG21*SUM(年間負荷計算シート!$Q$3:$AB$3)/EHP→EHP削減効果計算書!$AD21,"")</f>
        <v/>
      </c>
      <c r="AI21" s="318" t="str">
        <f>IFERROR(('年間負荷計算シート (EHP用)'!$AB16/AG21),"")</f>
        <v/>
      </c>
      <c r="AJ21" s="299" t="e">
        <f t="shared" si="10"/>
        <v>#VALUE!</v>
      </c>
      <c r="AK21" s="319" t="str">
        <f>IFERROR(AJ21*CO2削減量判定2!$C$7,"")</f>
        <v/>
      </c>
    </row>
    <row r="22" spans="1:37">
      <c r="A22" s="168">
        <v>13</v>
      </c>
      <c r="B22" s="19"/>
      <c r="C22" s="81"/>
      <c r="D22" s="7"/>
      <c r="E22" s="22"/>
      <c r="F22" s="284"/>
      <c r="G22" s="320"/>
      <c r="H22" s="285"/>
      <c r="I22" s="198">
        <f>G22*E22*SUM('年間負荷計算シート (EHP用)'!$C$3:$N$3)*D22</f>
        <v>0</v>
      </c>
      <c r="J22" s="313">
        <f>D22*E22*H22*SUM('年間負荷計算シート (GHP用)'!$C$3:$N$3)*0.075</f>
        <v>0</v>
      </c>
      <c r="K22" s="314">
        <f>('年間負荷計算シート (GHP用)'!$O18*0.075)</f>
        <v>0</v>
      </c>
      <c r="L22" s="284"/>
      <c r="M22" s="329"/>
      <c r="N22" s="285"/>
      <c r="O22" s="315">
        <f>D22*M22*E22*SUM('年間負荷計算シート (EHP用)'!$P$3:$AA$3)</f>
        <v>0</v>
      </c>
      <c r="P22" s="217">
        <f>D22*E22*N22*SUM('年間負荷計算シート (GHP用)'!$P$3:$AA$3)*0.075</f>
        <v>0</v>
      </c>
      <c r="Q22" s="215">
        <f>('年間負荷計算シート (GHP用)'!$AB18*0.075)</f>
        <v>0</v>
      </c>
      <c r="R22" s="77">
        <f t="shared" si="7"/>
        <v>0</v>
      </c>
      <c r="S22" s="107">
        <f t="shared" si="8"/>
        <v>0</v>
      </c>
      <c r="T22" s="107">
        <f>IFERROR((R22*CO2削減量判定2!$C$7)+(S22*CO2削減量判定2!$C$8),"")</f>
        <v>0</v>
      </c>
      <c r="U22" s="168">
        <v>13</v>
      </c>
      <c r="V22" s="106" t="str">
        <f t="shared" si="2"/>
        <v/>
      </c>
      <c r="W22" s="7"/>
      <c r="X22" s="106">
        <f t="shared" si="3"/>
        <v>0</v>
      </c>
      <c r="Y22" s="108">
        <f t="shared" si="4"/>
        <v>0</v>
      </c>
      <c r="Z22" s="281">
        <f t="shared" si="9"/>
        <v>0</v>
      </c>
      <c r="AA22" s="260"/>
      <c r="AB22" s="305"/>
      <c r="AC22" s="278" t="str">
        <f>IFERROR(X22*Y22*SUM(年間負荷計算シート!$D$3:$O$3)*AB22/EHP→EHP削減効果計算書!$X22,"")</f>
        <v/>
      </c>
      <c r="AD22" s="316" t="str">
        <f>IFERROR('年間負荷計算シート (EHP用)'!$O17/AB22,"")</f>
        <v/>
      </c>
      <c r="AE22" s="309">
        <f t="shared" si="6"/>
        <v>0</v>
      </c>
      <c r="AF22" s="260"/>
      <c r="AG22" s="305"/>
      <c r="AH22" s="278" t="str">
        <f>IFERROR(X22*Y22*AG22*SUM(年間負荷計算シート!$Q$3:$AB$3)/EHP→EHP削減効果計算書!$AD22,"")</f>
        <v/>
      </c>
      <c r="AI22" s="318" t="str">
        <f>IFERROR(('年間負荷計算シート (EHP用)'!$AB17/AG22),"")</f>
        <v/>
      </c>
      <c r="AJ22" s="299" t="e">
        <f t="shared" si="10"/>
        <v>#VALUE!</v>
      </c>
      <c r="AK22" s="319" t="str">
        <f>IFERROR(AJ22*CO2削減量判定2!$C$7,"")</f>
        <v/>
      </c>
    </row>
    <row r="23" spans="1:37">
      <c r="A23" s="168">
        <v>14</v>
      </c>
      <c r="B23" s="7"/>
      <c r="C23" s="81"/>
      <c r="D23" s="7"/>
      <c r="E23" s="9"/>
      <c r="F23" s="284"/>
      <c r="G23" s="320"/>
      <c r="H23" s="285"/>
      <c r="I23" s="198">
        <f>G23*E23*SUM('年間負荷計算シート (EHP用)'!$C$3:$N$3)*D23</f>
        <v>0</v>
      </c>
      <c r="J23" s="313">
        <f>D23*E23*H23*SUM('年間負荷計算シート (GHP用)'!$C$3:$N$3)*0.075</f>
        <v>0</v>
      </c>
      <c r="K23" s="314">
        <f>('年間負荷計算シート (GHP用)'!$O19*0.075)</f>
        <v>0</v>
      </c>
      <c r="L23" s="284"/>
      <c r="M23" s="329"/>
      <c r="N23" s="285"/>
      <c r="O23" s="315">
        <f>D23*M23*E23*SUM('年間負荷計算シート (EHP用)'!$P$3:$AA$3)</f>
        <v>0</v>
      </c>
      <c r="P23" s="217">
        <f>D23*E23*N23*SUM('年間負荷計算シート (GHP用)'!$P$3:$AA$3)*0.075</f>
        <v>0</v>
      </c>
      <c r="Q23" s="215">
        <f>('年間負荷計算シート (GHP用)'!$AB19*0.075)</f>
        <v>0</v>
      </c>
      <c r="R23" s="77">
        <f t="shared" si="7"/>
        <v>0</v>
      </c>
      <c r="S23" s="107">
        <f t="shared" si="8"/>
        <v>0</v>
      </c>
      <c r="T23" s="107">
        <f>IFERROR((R23*CO2削減量判定2!$C$7)+(S23*CO2削減量判定2!$C$8),"")</f>
        <v>0</v>
      </c>
      <c r="U23" s="168">
        <v>14</v>
      </c>
      <c r="V23" s="106" t="str">
        <f t="shared" si="2"/>
        <v/>
      </c>
      <c r="W23" s="7"/>
      <c r="X23" s="106">
        <f t="shared" si="3"/>
        <v>0</v>
      </c>
      <c r="Y23" s="108">
        <f t="shared" si="4"/>
        <v>0</v>
      </c>
      <c r="Z23" s="281">
        <f t="shared" si="9"/>
        <v>0</v>
      </c>
      <c r="AA23" s="260"/>
      <c r="AB23" s="305"/>
      <c r="AC23" s="278" t="str">
        <f>IFERROR(X23*Y23*SUM(年間負荷計算シート!$D$3:$O$3)*AB23/EHP→EHP削減効果計算書!$X23,"")</f>
        <v/>
      </c>
      <c r="AD23" s="316" t="str">
        <f>IFERROR('年間負荷計算シート (EHP用)'!$O18/AB23,"")</f>
        <v/>
      </c>
      <c r="AE23" s="309">
        <f t="shared" si="6"/>
        <v>0</v>
      </c>
      <c r="AF23" s="260"/>
      <c r="AG23" s="305"/>
      <c r="AH23" s="278" t="str">
        <f>IFERROR(X23*Y23*AG23*SUM(年間負荷計算シート!$Q$3:$AB$3)/EHP→EHP削減効果計算書!$AD23,"")</f>
        <v/>
      </c>
      <c r="AI23" s="318" t="str">
        <f>IFERROR(('年間負荷計算シート (EHP用)'!$AB18/AG23),"")</f>
        <v/>
      </c>
      <c r="AJ23" s="299" t="e">
        <f t="shared" si="10"/>
        <v>#VALUE!</v>
      </c>
      <c r="AK23" s="319" t="str">
        <f>IFERROR(AJ23*CO2削減量判定2!$C$7,"")</f>
        <v/>
      </c>
    </row>
    <row r="24" spans="1:37">
      <c r="A24" s="168">
        <v>15</v>
      </c>
      <c r="B24" s="19"/>
      <c r="C24" s="81"/>
      <c r="D24" s="7"/>
      <c r="E24" s="9"/>
      <c r="F24" s="284"/>
      <c r="G24" s="320"/>
      <c r="H24" s="285"/>
      <c r="I24" s="198">
        <f>G24*E24*SUM('年間負荷計算シート (EHP用)'!$C$3:$N$3)*D24</f>
        <v>0</v>
      </c>
      <c r="J24" s="313">
        <f>D24*E24*H24*SUM('年間負荷計算シート (GHP用)'!$C$3:$N$3)*0.075</f>
        <v>0</v>
      </c>
      <c r="K24" s="314">
        <f>('年間負荷計算シート (GHP用)'!$O20*0.075)</f>
        <v>0</v>
      </c>
      <c r="L24" s="284"/>
      <c r="M24" s="329"/>
      <c r="N24" s="285"/>
      <c r="O24" s="315">
        <f>D24*M24*E24*SUM('年間負荷計算シート (EHP用)'!$P$3:$AA$3)</f>
        <v>0</v>
      </c>
      <c r="P24" s="217">
        <f>D24*E24*N24*SUM('年間負荷計算シート (GHP用)'!$P$3:$AA$3)*0.075</f>
        <v>0</v>
      </c>
      <c r="Q24" s="215">
        <f>('年間負荷計算シート (GHP用)'!$AB20*0.075)</f>
        <v>0</v>
      </c>
      <c r="R24" s="77">
        <f t="shared" si="7"/>
        <v>0</v>
      </c>
      <c r="S24" s="107">
        <f t="shared" si="8"/>
        <v>0</v>
      </c>
      <c r="T24" s="107">
        <f>IFERROR((R24*CO2削減量判定2!$C$7)+(S24*CO2削減量判定2!$C$8),"")</f>
        <v>0</v>
      </c>
      <c r="U24" s="168">
        <v>15</v>
      </c>
      <c r="V24" s="106" t="str">
        <f t="shared" si="2"/>
        <v/>
      </c>
      <c r="W24" s="7"/>
      <c r="X24" s="106">
        <f t="shared" si="3"/>
        <v>0</v>
      </c>
      <c r="Y24" s="108">
        <f t="shared" si="4"/>
        <v>0</v>
      </c>
      <c r="Z24" s="281">
        <f t="shared" si="9"/>
        <v>0</v>
      </c>
      <c r="AA24" s="260"/>
      <c r="AB24" s="305"/>
      <c r="AC24" s="278" t="str">
        <f>IFERROR(X24*Y24*SUM(年間負荷計算シート!$D$3:$O$3)*AB24/EHP→EHP削減効果計算書!$X24,"")</f>
        <v/>
      </c>
      <c r="AD24" s="316" t="str">
        <f>IFERROR('年間負荷計算シート (EHP用)'!$O19/AB24,"")</f>
        <v/>
      </c>
      <c r="AE24" s="309">
        <f t="shared" si="6"/>
        <v>0</v>
      </c>
      <c r="AF24" s="260"/>
      <c r="AG24" s="305"/>
      <c r="AH24" s="278" t="str">
        <f>IFERROR(X24*Y24*AG24*SUM(年間負荷計算シート!$Q$3:$AB$3)/EHP→EHP削減効果計算書!$AD24,"")</f>
        <v/>
      </c>
      <c r="AI24" s="318" t="str">
        <f>IFERROR(('年間負荷計算シート (EHP用)'!$AB19/AG24),"")</f>
        <v/>
      </c>
      <c r="AJ24" s="299" t="e">
        <f t="shared" si="10"/>
        <v>#VALUE!</v>
      </c>
      <c r="AK24" s="319" t="str">
        <f>IFERROR(AJ24*CO2削減量判定2!$C$7,"")</f>
        <v/>
      </c>
    </row>
    <row r="25" spans="1:37">
      <c r="A25" s="168">
        <v>16</v>
      </c>
      <c r="B25" s="7"/>
      <c r="C25" s="81"/>
      <c r="D25" s="7"/>
      <c r="E25" s="9"/>
      <c r="F25" s="284"/>
      <c r="G25" s="320"/>
      <c r="H25" s="285"/>
      <c r="I25" s="198">
        <f>G25*E25*SUM('年間負荷計算シート (EHP用)'!$C$3:$N$3)*D25</f>
        <v>0</v>
      </c>
      <c r="J25" s="313">
        <f>D25*E25*H25*SUM('年間負荷計算シート (GHP用)'!$C$3:$N$3)*0.075</f>
        <v>0</v>
      </c>
      <c r="K25" s="314">
        <f>('年間負荷計算シート (GHP用)'!$O21*0.075)</f>
        <v>0</v>
      </c>
      <c r="L25" s="284"/>
      <c r="M25" s="329"/>
      <c r="N25" s="285"/>
      <c r="O25" s="315">
        <f>D25*M25*E25*SUM('年間負荷計算シート (EHP用)'!$P$3:$AA$3)</f>
        <v>0</v>
      </c>
      <c r="P25" s="217">
        <f>D25*E25*N25*SUM('年間負荷計算シート (GHP用)'!$P$3:$AA$3)*0.075</f>
        <v>0</v>
      </c>
      <c r="Q25" s="215">
        <f>('年間負荷計算シート (GHP用)'!$AB21*0.075)</f>
        <v>0</v>
      </c>
      <c r="R25" s="77">
        <f t="shared" si="7"/>
        <v>0</v>
      </c>
      <c r="S25" s="107">
        <f t="shared" si="8"/>
        <v>0</v>
      </c>
      <c r="T25" s="107">
        <f>IFERROR((R25*CO2削減量判定2!$C$7)+(S25*CO2削減量判定2!$C$8),"")</f>
        <v>0</v>
      </c>
      <c r="U25" s="168">
        <v>16</v>
      </c>
      <c r="V25" s="106" t="str">
        <f t="shared" si="2"/>
        <v/>
      </c>
      <c r="W25" s="7"/>
      <c r="X25" s="106">
        <f t="shared" si="3"/>
        <v>0</v>
      </c>
      <c r="Y25" s="108">
        <f t="shared" si="4"/>
        <v>0</v>
      </c>
      <c r="Z25" s="281">
        <f t="shared" si="9"/>
        <v>0</v>
      </c>
      <c r="AA25" s="261"/>
      <c r="AB25" s="305"/>
      <c r="AC25" s="278" t="str">
        <f>IFERROR(X25*Y25*SUM(年間負荷計算シート!$D$3:$O$3)*AB25/EHP→EHP削減効果計算書!$X25,"")</f>
        <v/>
      </c>
      <c r="AD25" s="316" t="str">
        <f>IFERROR('年間負荷計算シート (EHP用)'!$O20/AB25,"")</f>
        <v/>
      </c>
      <c r="AE25" s="309">
        <f t="shared" si="6"/>
        <v>0</v>
      </c>
      <c r="AF25" s="261"/>
      <c r="AG25" s="305"/>
      <c r="AH25" s="278" t="str">
        <f>IFERROR(X25*Y25*AG25*SUM(年間負荷計算シート!$Q$3:$AB$3)/EHP→EHP削減効果計算書!$AD25,"")</f>
        <v/>
      </c>
      <c r="AI25" s="318" t="str">
        <f>IFERROR(('年間負荷計算シート (EHP用)'!$AB20/AG25),"")</f>
        <v/>
      </c>
      <c r="AJ25" s="299" t="e">
        <f t="shared" si="10"/>
        <v>#VALUE!</v>
      </c>
      <c r="AK25" s="319" t="str">
        <f>IFERROR(AJ25*CO2削減量判定2!$C$7,"")</f>
        <v/>
      </c>
    </row>
    <row r="26" spans="1:37">
      <c r="A26" s="168">
        <v>17</v>
      </c>
      <c r="B26" s="19"/>
      <c r="C26" s="81"/>
      <c r="D26" s="7"/>
      <c r="E26" s="9"/>
      <c r="F26" s="284"/>
      <c r="G26" s="320"/>
      <c r="H26" s="285"/>
      <c r="I26" s="198">
        <f>G26*E26*SUM('年間負荷計算シート (EHP用)'!$C$3:$N$3)*D26</f>
        <v>0</v>
      </c>
      <c r="J26" s="313">
        <f>D26*E26*H26*SUM('年間負荷計算シート (GHP用)'!$C$3:$N$3)*0.075</f>
        <v>0</v>
      </c>
      <c r="K26" s="314">
        <f>('年間負荷計算シート (GHP用)'!$O22*0.075)</f>
        <v>0</v>
      </c>
      <c r="L26" s="284"/>
      <c r="M26" s="329"/>
      <c r="N26" s="285"/>
      <c r="O26" s="315">
        <f>D26*M26*E26*SUM('年間負荷計算シート (EHP用)'!$P$3:$AA$3)</f>
        <v>0</v>
      </c>
      <c r="P26" s="217">
        <f>D26*E26*N26*SUM('年間負荷計算シート (GHP用)'!$P$3:$AA$3)*0.075</f>
        <v>0</v>
      </c>
      <c r="Q26" s="215">
        <f>('年間負荷計算シート (GHP用)'!$AB22*0.075)</f>
        <v>0</v>
      </c>
      <c r="R26" s="77">
        <f t="shared" si="7"/>
        <v>0</v>
      </c>
      <c r="S26" s="107">
        <f t="shared" si="8"/>
        <v>0</v>
      </c>
      <c r="T26" s="107">
        <f>IFERROR((R26*CO2削減量判定2!$C$7)+(S26*CO2削減量判定2!$C$8),"")</f>
        <v>0</v>
      </c>
      <c r="U26" s="168">
        <v>17</v>
      </c>
      <c r="V26" s="106" t="str">
        <f t="shared" si="2"/>
        <v/>
      </c>
      <c r="W26" s="7"/>
      <c r="X26" s="106">
        <f t="shared" si="3"/>
        <v>0</v>
      </c>
      <c r="Y26" s="108">
        <f t="shared" si="4"/>
        <v>0</v>
      </c>
      <c r="Z26" s="281">
        <f t="shared" si="9"/>
        <v>0</v>
      </c>
      <c r="AA26" s="260"/>
      <c r="AB26" s="305"/>
      <c r="AC26" s="278" t="str">
        <f>IFERROR(X26*Y26*SUM(年間負荷計算シート!$D$3:$O$3)*AB26/EHP→EHP削減効果計算書!$X26,"")</f>
        <v/>
      </c>
      <c r="AD26" s="316" t="str">
        <f>IFERROR('年間負荷計算シート (EHP用)'!$O21/AB26,"")</f>
        <v/>
      </c>
      <c r="AE26" s="309">
        <f t="shared" si="6"/>
        <v>0</v>
      </c>
      <c r="AF26" s="260"/>
      <c r="AG26" s="305"/>
      <c r="AH26" s="278" t="str">
        <f>IFERROR(X26*Y26*AG26*SUM(年間負荷計算シート!$Q$3:$AB$3)/EHP→EHP削減効果計算書!$AD26,"")</f>
        <v/>
      </c>
      <c r="AI26" s="318" t="str">
        <f>IFERROR(('年間負荷計算シート (EHP用)'!$AB21/AG26),"")</f>
        <v/>
      </c>
      <c r="AJ26" s="302" t="e">
        <f t="shared" si="10"/>
        <v>#VALUE!</v>
      </c>
      <c r="AK26" s="319" t="str">
        <f>IFERROR(AJ26*CO2削減量判定2!$C$7,"")</f>
        <v/>
      </c>
    </row>
    <row r="27" spans="1:37">
      <c r="A27" s="168">
        <v>18</v>
      </c>
      <c r="B27" s="7"/>
      <c r="C27" s="81"/>
      <c r="D27" s="7"/>
      <c r="E27" s="22"/>
      <c r="F27" s="284"/>
      <c r="G27" s="320"/>
      <c r="H27" s="285"/>
      <c r="I27" s="198">
        <f>G27*E27*SUM('年間負荷計算シート (EHP用)'!$C$3:$N$3)*D27</f>
        <v>0</v>
      </c>
      <c r="J27" s="313">
        <f>D27*E27*H27*SUM('年間負荷計算シート (GHP用)'!$C$3:$N$3)*0.075</f>
        <v>0</v>
      </c>
      <c r="K27" s="314">
        <f>('年間負荷計算シート (GHP用)'!$O23*0.075)</f>
        <v>0</v>
      </c>
      <c r="L27" s="284"/>
      <c r="M27" s="329"/>
      <c r="N27" s="285"/>
      <c r="O27" s="315">
        <f>D27*M27*E27*SUM('年間負荷計算シート (EHP用)'!$P$3:$AA$3)</f>
        <v>0</v>
      </c>
      <c r="P27" s="217">
        <f>D27*E27*N27*SUM('年間負荷計算シート (GHP用)'!$P$3:$AA$3)*0.075</f>
        <v>0</v>
      </c>
      <c r="Q27" s="215">
        <f>('年間負荷計算シート (GHP用)'!$AB23*0.075)</f>
        <v>0</v>
      </c>
      <c r="R27" s="77">
        <f t="shared" si="7"/>
        <v>0</v>
      </c>
      <c r="S27" s="107">
        <f t="shared" si="8"/>
        <v>0</v>
      </c>
      <c r="T27" s="107">
        <f>IFERROR((R27*CO2削減量判定2!$C$7)+(S27*CO2削減量判定2!$C$8),"")</f>
        <v>0</v>
      </c>
      <c r="U27" s="168">
        <v>18</v>
      </c>
      <c r="V27" s="106" t="str">
        <f t="shared" si="2"/>
        <v/>
      </c>
      <c r="W27" s="7"/>
      <c r="X27" s="106">
        <f t="shared" si="3"/>
        <v>0</v>
      </c>
      <c r="Y27" s="108">
        <f t="shared" si="4"/>
        <v>0</v>
      </c>
      <c r="Z27" s="281">
        <f t="shared" si="9"/>
        <v>0</v>
      </c>
      <c r="AA27" s="260"/>
      <c r="AB27" s="305"/>
      <c r="AC27" s="278" t="str">
        <f>IFERROR(X27*Y27*SUM(年間負荷計算シート!$D$3:$O$3)*AB27/EHP→EHP削減効果計算書!$X27,"")</f>
        <v/>
      </c>
      <c r="AD27" s="316" t="str">
        <f>IFERROR('年間負荷計算シート (EHP用)'!$O22/AB27,"")</f>
        <v/>
      </c>
      <c r="AE27" s="309">
        <f t="shared" si="6"/>
        <v>0</v>
      </c>
      <c r="AF27" s="260"/>
      <c r="AG27" s="305"/>
      <c r="AH27" s="278" t="str">
        <f>IFERROR(X27*Y27*AG27*SUM(年間負荷計算シート!$Q$3:$AB$3)/EHP→EHP削減効果計算書!$AD27,"")</f>
        <v/>
      </c>
      <c r="AI27" s="318" t="str">
        <f>IFERROR(('年間負荷計算シート (EHP用)'!$AB22/AG27),"")</f>
        <v/>
      </c>
      <c r="AJ27" s="302" t="e">
        <f t="shared" si="10"/>
        <v>#VALUE!</v>
      </c>
      <c r="AK27" s="319" t="str">
        <f>IFERROR(AJ27*CO2削減量判定2!$C$7,"")</f>
        <v/>
      </c>
    </row>
    <row r="28" spans="1:37">
      <c r="A28" s="168">
        <v>19</v>
      </c>
      <c r="B28" s="19"/>
      <c r="C28" s="81"/>
      <c r="D28" s="7"/>
      <c r="E28" s="9"/>
      <c r="F28" s="284"/>
      <c r="G28" s="320"/>
      <c r="H28" s="285"/>
      <c r="I28" s="198">
        <f>G28*E28*SUM('年間負荷計算シート (EHP用)'!$C$3:$N$3)*D28</f>
        <v>0</v>
      </c>
      <c r="J28" s="313">
        <f>D28*E28*H28*SUM('年間負荷計算シート (GHP用)'!$C$3:$N$3)*0.075</f>
        <v>0</v>
      </c>
      <c r="K28" s="314">
        <f>('年間負荷計算シート (GHP用)'!$O24*0.075)</f>
        <v>0</v>
      </c>
      <c r="L28" s="284"/>
      <c r="M28" s="329"/>
      <c r="N28" s="285"/>
      <c r="O28" s="315">
        <f>D28*M28*E28*SUM('年間負荷計算シート (EHP用)'!$P$3:$AA$3)</f>
        <v>0</v>
      </c>
      <c r="P28" s="217">
        <f>D28*E28*N28*SUM('年間負荷計算シート (GHP用)'!$P$3:$AA$3)*0.075</f>
        <v>0</v>
      </c>
      <c r="Q28" s="215">
        <f>('年間負荷計算シート (GHP用)'!$AB24*0.075)</f>
        <v>0</v>
      </c>
      <c r="R28" s="77">
        <f t="shared" si="7"/>
        <v>0</v>
      </c>
      <c r="S28" s="107">
        <f t="shared" si="8"/>
        <v>0</v>
      </c>
      <c r="T28" s="107">
        <f>IFERROR((R28*CO2削減量判定2!$C$7)+(S28*CO2削減量判定2!$C$8),"")</f>
        <v>0</v>
      </c>
      <c r="U28" s="168">
        <v>19</v>
      </c>
      <c r="V28" s="106" t="str">
        <f t="shared" si="2"/>
        <v/>
      </c>
      <c r="W28" s="7"/>
      <c r="X28" s="106">
        <f t="shared" si="3"/>
        <v>0</v>
      </c>
      <c r="Y28" s="108">
        <f t="shared" si="4"/>
        <v>0</v>
      </c>
      <c r="Z28" s="281">
        <f t="shared" si="9"/>
        <v>0</v>
      </c>
      <c r="AA28" s="260"/>
      <c r="AB28" s="305"/>
      <c r="AC28" s="278" t="str">
        <f>IFERROR(X28*Y28*SUM(年間負荷計算シート!$D$3:$O$3)*AB28/EHP→EHP削減効果計算書!$X28,"")</f>
        <v/>
      </c>
      <c r="AD28" s="316" t="str">
        <f>IFERROR('年間負荷計算シート (EHP用)'!$O23/AB28,"")</f>
        <v/>
      </c>
      <c r="AE28" s="309">
        <f t="shared" si="6"/>
        <v>0</v>
      </c>
      <c r="AF28" s="260"/>
      <c r="AG28" s="305"/>
      <c r="AH28" s="278" t="str">
        <f>IFERROR(X28*Y28*AG28*SUM(年間負荷計算シート!$Q$3:$AB$3)/EHP→EHP削減効果計算書!$AD28,"")</f>
        <v/>
      </c>
      <c r="AI28" s="318" t="str">
        <f>IFERROR(('年間負荷計算シート (EHP用)'!$AB23/AG28),"")</f>
        <v/>
      </c>
      <c r="AJ28" s="302" t="e">
        <f t="shared" si="10"/>
        <v>#VALUE!</v>
      </c>
      <c r="AK28" s="319" t="str">
        <f>IFERROR(AJ28*CO2削減量判定2!$C$7,"")</f>
        <v/>
      </c>
    </row>
    <row r="29" spans="1:37">
      <c r="A29" s="168">
        <v>20</v>
      </c>
      <c r="B29" s="7"/>
      <c r="C29" s="81"/>
      <c r="D29" s="7"/>
      <c r="E29" s="9"/>
      <c r="F29" s="284"/>
      <c r="G29" s="320"/>
      <c r="H29" s="285"/>
      <c r="I29" s="198">
        <f>G29*E29*SUM('年間負荷計算シート (EHP用)'!$C$3:$N$3)*D29</f>
        <v>0</v>
      </c>
      <c r="J29" s="313">
        <f>D29*E29*H29*SUM('年間負荷計算シート (GHP用)'!$C$3:$N$3)*0.075</f>
        <v>0</v>
      </c>
      <c r="K29" s="314">
        <f>('年間負荷計算シート (GHP用)'!$O25*0.075)</f>
        <v>0</v>
      </c>
      <c r="L29" s="284"/>
      <c r="M29" s="329"/>
      <c r="N29" s="285"/>
      <c r="O29" s="315">
        <f>D29*M29*E29*SUM('年間負荷計算シート (EHP用)'!$P$3:$AA$3)</f>
        <v>0</v>
      </c>
      <c r="P29" s="217">
        <f>D29*E29*N29*SUM('年間負荷計算シート (GHP用)'!$P$3:$AA$3)*0.075</f>
        <v>0</v>
      </c>
      <c r="Q29" s="215">
        <f>('年間負荷計算シート (GHP用)'!$AB25*0.075)</f>
        <v>0</v>
      </c>
      <c r="R29" s="107">
        <f t="shared" si="7"/>
        <v>0</v>
      </c>
      <c r="S29" s="107">
        <f t="shared" si="8"/>
        <v>0</v>
      </c>
      <c r="T29" s="107">
        <f>IFERROR((R29*CO2削減量判定2!$C$7)+(S29*CO2削減量判定2!$C$8),"")</f>
        <v>0</v>
      </c>
      <c r="U29" s="10">
        <v>20</v>
      </c>
      <c r="V29" s="106" t="str">
        <f t="shared" si="2"/>
        <v/>
      </c>
      <c r="W29" s="7"/>
      <c r="X29" s="106">
        <f t="shared" si="3"/>
        <v>0</v>
      </c>
      <c r="Y29" s="108">
        <f t="shared" si="4"/>
        <v>0</v>
      </c>
      <c r="Z29" s="281">
        <f t="shared" si="9"/>
        <v>0</v>
      </c>
      <c r="AA29" s="260"/>
      <c r="AB29" s="306"/>
      <c r="AC29" s="303" t="str">
        <f>IFERROR(X29*Y29*SUM(年間負荷計算シート!$D$3:$O$3)*AB29/EHP→EHP削減効果計算書!$X29,"")</f>
        <v/>
      </c>
      <c r="AD29" s="316" t="str">
        <f>IFERROR('年間負荷計算シート (EHP用)'!$O24/AB29,"")</f>
        <v/>
      </c>
      <c r="AE29" s="309">
        <f t="shared" si="6"/>
        <v>0</v>
      </c>
      <c r="AF29" s="260"/>
      <c r="AG29" s="306"/>
      <c r="AH29" s="303" t="str">
        <f>IFERROR(X29*Y29*AG29*SUM(年間負荷計算シート!$Q$3:$AB$3)/EHP→EHP削減効果計算書!$AD29,"")</f>
        <v/>
      </c>
      <c r="AI29" s="318" t="str">
        <f>IFERROR(('年間負荷計算シート (EHP用)'!$AB24/AG29),"")</f>
        <v/>
      </c>
      <c r="AJ29" s="302" t="e">
        <f t="shared" si="10"/>
        <v>#VALUE!</v>
      </c>
      <c r="AK29" s="319" t="str">
        <f>IFERROR(AJ29*CO2削減量判定2!$C$7,"")</f>
        <v/>
      </c>
    </row>
    <row r="30" spans="1:37" ht="18.75" customHeight="1">
      <c r="A30" s="38"/>
      <c r="B30" s="38"/>
      <c r="C30" s="38"/>
      <c r="D30" s="38"/>
      <c r="E30" s="38"/>
      <c r="F30" s="172"/>
      <c r="G30" s="325"/>
      <c r="H30" s="172"/>
      <c r="I30" s="172"/>
      <c r="J30" s="172"/>
      <c r="K30" s="172"/>
      <c r="L30" s="172"/>
      <c r="M30" s="325"/>
      <c r="N30" s="172"/>
      <c r="O30" s="172"/>
      <c r="P30" s="172"/>
      <c r="Q30" s="172"/>
      <c r="R30" s="38"/>
      <c r="S30" s="38"/>
      <c r="T30" s="38"/>
      <c r="U30" s="38"/>
      <c r="V30" s="38"/>
      <c r="W30" s="38"/>
      <c r="X30" s="38"/>
      <c r="AC30" s="255"/>
      <c r="AF30" s="172"/>
      <c r="AG30" s="172"/>
      <c r="AH30" s="255"/>
      <c r="AJ30" s="255"/>
    </row>
    <row r="31" spans="1:37" ht="18" customHeight="1">
      <c r="A31" s="38"/>
      <c r="B31" s="38"/>
      <c r="C31" s="38"/>
      <c r="D31" s="38"/>
      <c r="E31" s="38"/>
      <c r="F31" s="172"/>
      <c r="G31" s="325"/>
      <c r="H31" s="172"/>
      <c r="I31" s="172"/>
      <c r="J31" s="172"/>
      <c r="K31" s="172"/>
      <c r="L31" s="172"/>
      <c r="M31" s="325"/>
      <c r="N31" s="172"/>
      <c r="O31" s="172"/>
      <c r="P31" s="172"/>
      <c r="Q31" s="172"/>
      <c r="R31" s="38"/>
      <c r="S31" s="38"/>
      <c r="T31" s="38"/>
      <c r="U31" s="38"/>
      <c r="V31" s="38"/>
      <c r="W31" s="38"/>
      <c r="X31" s="38"/>
    </row>
    <row r="32" spans="1:37" ht="18" customHeight="1">
      <c r="A32" s="47"/>
      <c r="B32" s="47"/>
      <c r="F32" s="172"/>
      <c r="G32" s="325"/>
      <c r="H32" s="172"/>
      <c r="I32" s="172"/>
      <c r="J32" s="172"/>
      <c r="K32" s="172"/>
      <c r="L32" s="172"/>
      <c r="M32" s="325"/>
      <c r="N32" s="172"/>
      <c r="O32" s="172"/>
      <c r="P32" s="172"/>
      <c r="Q32" s="172"/>
      <c r="R32" s="38"/>
      <c r="S32" s="38"/>
      <c r="T32" s="38"/>
      <c r="U32" s="38"/>
      <c r="V32" s="38"/>
      <c r="W32" s="38"/>
      <c r="X32" s="38"/>
      <c r="AA32" s="265"/>
      <c r="AC32" s="256"/>
      <c r="AF32" s="263"/>
      <c r="AG32" s="263"/>
      <c r="AH32" s="256"/>
      <c r="AJ32" s="256"/>
    </row>
    <row r="33" spans="1:36" ht="18" customHeight="1">
      <c r="A33" s="48"/>
      <c r="B33" s="48"/>
      <c r="F33" s="172"/>
      <c r="G33" s="325"/>
      <c r="H33" s="172"/>
      <c r="I33" s="172"/>
      <c r="J33" s="172"/>
      <c r="K33" s="172"/>
      <c r="L33" s="172"/>
      <c r="M33" s="325"/>
      <c r="N33" s="172"/>
      <c r="O33" s="172"/>
      <c r="P33" s="172"/>
      <c r="Q33" s="172"/>
      <c r="R33" s="38"/>
      <c r="S33" s="38"/>
      <c r="T33" s="38"/>
      <c r="U33" s="38"/>
      <c r="V33" s="38"/>
      <c r="W33" s="38"/>
      <c r="X33" s="38"/>
      <c r="AA33" s="266"/>
      <c r="AC33" s="255"/>
      <c r="AF33" s="172"/>
      <c r="AG33" s="172"/>
      <c r="AH33" s="255"/>
      <c r="AJ33" s="255"/>
    </row>
    <row r="34" spans="1:36" ht="18" customHeight="1">
      <c r="A34" s="48"/>
      <c r="B34" s="48"/>
      <c r="F34" s="172"/>
      <c r="G34" s="325"/>
      <c r="H34" s="172"/>
      <c r="I34" s="172"/>
      <c r="J34" s="172"/>
      <c r="K34" s="172"/>
      <c r="L34" s="172"/>
      <c r="M34" s="325"/>
      <c r="N34" s="172"/>
      <c r="O34" s="172"/>
      <c r="P34" s="172"/>
      <c r="Q34" s="172"/>
      <c r="R34" s="38"/>
      <c r="S34" s="38"/>
      <c r="T34" s="38"/>
      <c r="U34" s="38"/>
      <c r="V34" s="38"/>
      <c r="W34" s="38"/>
      <c r="X34" s="38"/>
      <c r="AA34" s="172"/>
      <c r="AC34" s="255"/>
      <c r="AF34" s="172"/>
      <c r="AG34" s="172"/>
      <c r="AH34" s="255"/>
      <c r="AJ34" s="255"/>
    </row>
    <row r="35" spans="1:36" ht="18" customHeight="1">
      <c r="A35" s="48"/>
      <c r="B35" s="48"/>
      <c r="C35" s="49"/>
      <c r="D35" s="38"/>
      <c r="E35" s="38"/>
      <c r="F35" s="172"/>
      <c r="G35" s="325"/>
      <c r="H35" s="172"/>
      <c r="I35" s="172"/>
      <c r="J35" s="172"/>
      <c r="K35" s="172"/>
      <c r="L35" s="172"/>
      <c r="M35" s="325"/>
      <c r="N35" s="172"/>
      <c r="O35" s="172"/>
      <c r="P35" s="172"/>
      <c r="Q35" s="172"/>
      <c r="R35" s="38"/>
      <c r="S35" s="38"/>
      <c r="T35" s="38"/>
      <c r="U35" s="38"/>
      <c r="V35" s="38"/>
      <c r="W35" s="38"/>
      <c r="X35" s="38"/>
      <c r="AA35" s="172"/>
      <c r="AC35" s="255"/>
      <c r="AF35" s="172"/>
      <c r="AG35" s="172"/>
      <c r="AH35" s="255"/>
      <c r="AJ35" s="255"/>
    </row>
    <row r="36" spans="1:36" ht="18" customHeight="1">
      <c r="A36" s="48"/>
      <c r="B36" s="48"/>
      <c r="C36" s="49"/>
      <c r="D36" s="38"/>
      <c r="E36" s="38"/>
      <c r="F36" s="172"/>
      <c r="G36" s="325"/>
      <c r="H36" s="172"/>
      <c r="I36" s="172"/>
      <c r="J36" s="172"/>
      <c r="K36" s="172"/>
      <c r="L36" s="172"/>
      <c r="M36" s="325"/>
      <c r="N36" s="172"/>
      <c r="O36" s="172"/>
      <c r="P36" s="172"/>
      <c r="Q36" s="172"/>
      <c r="R36" s="38"/>
      <c r="S36" s="38"/>
      <c r="T36" s="38"/>
      <c r="U36" s="38"/>
      <c r="V36" s="38"/>
      <c r="W36" s="38"/>
      <c r="X36" s="38"/>
      <c r="AA36" s="267"/>
      <c r="AC36" s="255"/>
      <c r="AF36" s="172"/>
      <c r="AG36" s="172"/>
      <c r="AH36" s="255"/>
      <c r="AJ36" s="255"/>
    </row>
    <row r="37" spans="1:36" ht="18" customHeight="1">
      <c r="A37" s="20"/>
      <c r="B37" s="20"/>
      <c r="C37" s="51"/>
      <c r="D37" s="1"/>
      <c r="E37" s="1"/>
      <c r="F37" s="173"/>
      <c r="G37" s="326"/>
      <c r="H37" s="173"/>
      <c r="I37" s="173"/>
      <c r="J37" s="173"/>
      <c r="K37" s="173"/>
      <c r="L37" s="173"/>
      <c r="M37" s="326"/>
      <c r="N37" s="173"/>
      <c r="O37" s="173"/>
      <c r="P37" s="173"/>
      <c r="Q37" s="173"/>
      <c r="R37" s="1"/>
      <c r="S37" s="1"/>
      <c r="T37" s="1"/>
      <c r="U37" s="1"/>
      <c r="V37" s="1"/>
      <c r="W37" s="1"/>
      <c r="X37" s="1"/>
      <c r="Y37" s="1"/>
      <c r="AA37" s="268"/>
      <c r="AC37" s="255"/>
      <c r="AF37" s="172"/>
      <c r="AG37" s="172"/>
      <c r="AH37" s="255"/>
      <c r="AJ37" s="255"/>
    </row>
    <row r="38" spans="1:36" ht="18" customHeight="1">
      <c r="A38" s="20"/>
      <c r="B38" s="20"/>
      <c r="C38" s="51"/>
      <c r="D38" s="1"/>
      <c r="E38" s="1"/>
      <c r="F38" s="173"/>
      <c r="G38" s="326"/>
      <c r="H38" s="173"/>
      <c r="I38" s="173"/>
      <c r="J38" s="173"/>
      <c r="K38" s="173"/>
      <c r="L38" s="173"/>
      <c r="M38" s="326"/>
      <c r="N38" s="173"/>
      <c r="O38" s="173"/>
      <c r="P38" s="173"/>
      <c r="Q38" s="173"/>
      <c r="R38" s="1"/>
      <c r="S38" s="1"/>
      <c r="T38" s="1"/>
      <c r="U38" s="1"/>
      <c r="V38" s="1"/>
      <c r="W38" s="1"/>
      <c r="X38" s="1"/>
      <c r="Y38" s="1"/>
      <c r="AA38" s="173"/>
      <c r="AC38" s="257"/>
      <c r="AF38" s="173"/>
      <c r="AG38" s="173"/>
      <c r="AH38" s="257"/>
      <c r="AJ38" s="257"/>
    </row>
    <row r="39" spans="1:36" ht="18" customHeight="1">
      <c r="C39" s="3"/>
      <c r="AA39" s="173"/>
      <c r="AC39" s="257"/>
      <c r="AF39" s="173"/>
      <c r="AG39" s="173"/>
      <c r="AH39" s="257"/>
      <c r="AJ39" s="257"/>
    </row>
    <row r="40" spans="1:36" ht="18" customHeight="1">
      <c r="C40" s="3"/>
      <c r="AA40" s="173"/>
      <c r="AC40" s="257"/>
      <c r="AF40" s="173"/>
      <c r="AG40" s="173"/>
      <c r="AH40" s="257"/>
      <c r="AJ40" s="257"/>
    </row>
    <row r="41" spans="1:36" ht="18" customHeight="1">
      <c r="C41" s="3"/>
    </row>
    <row r="42" spans="1:36" ht="18" customHeight="1"/>
    <row r="43" spans="1:36" ht="18" customHeight="1"/>
    <row r="44" spans="1:36" ht="18" customHeight="1"/>
    <row r="45" spans="1:36" ht="18" customHeight="1"/>
    <row r="46" spans="1:36" ht="18" customHeight="1"/>
    <row r="47" spans="1:36" ht="18" customHeight="1"/>
    <row r="48" spans="1:36" ht="18" customHeight="1"/>
    <row r="49" ht="18" customHeight="1"/>
    <row r="50" ht="18" customHeight="1"/>
    <row r="51" ht="18" customHeight="1"/>
  </sheetData>
  <mergeCells count="16">
    <mergeCell ref="A7:A8"/>
    <mergeCell ref="B7:B8"/>
    <mergeCell ref="C7:C8"/>
    <mergeCell ref="D7:D8"/>
    <mergeCell ref="AA7:AA8"/>
    <mergeCell ref="F7:H7"/>
    <mergeCell ref="L7:N7"/>
    <mergeCell ref="U7:U8"/>
    <mergeCell ref="V7:V8"/>
    <mergeCell ref="W7:W8"/>
    <mergeCell ref="X7:X8"/>
    <mergeCell ref="AB7:AB8"/>
    <mergeCell ref="AF7:AF8"/>
    <mergeCell ref="AG7:AG8"/>
    <mergeCell ref="AF6:AG6"/>
    <mergeCell ref="AA6:AB6"/>
  </mergeCells>
  <phoneticPr fontId="2"/>
  <pageMargins left="0.7" right="0.7" top="0.75" bottom="0.75" header="0.3" footer="0.3"/>
  <pageSetup paperSize="9" scale="36" orientation="portrait" r:id="rId1"/>
  <colBreaks count="1" manualBreakCount="1">
    <brk id="20" max="28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C3BCE8-DB9C-4F1B-BE94-17AC5A48767D}">
  <sheetPr>
    <tabColor theme="4" tint="0.79998168889431442"/>
    <pageSetUpPr fitToPage="1"/>
  </sheetPr>
  <dimension ref="A1:AB25"/>
  <sheetViews>
    <sheetView view="pageBreakPreview" zoomScaleNormal="100" zoomScaleSheetLayoutView="100" workbookViewId="0">
      <selection sqref="A1:O4"/>
    </sheetView>
  </sheetViews>
  <sheetFormatPr defaultRowHeight="18.75"/>
  <cols>
    <col min="1" max="1" width="11" bestFit="1" customWidth="1"/>
    <col min="2" max="2" width="9" style="109" bestFit="1" customWidth="1"/>
    <col min="3" max="14" width="7" style="195" customWidth="1"/>
    <col min="15" max="15" width="9" style="195"/>
    <col min="16" max="27" width="7" style="195" customWidth="1"/>
    <col min="28" max="28" width="9" style="112" bestFit="1" customWidth="1"/>
  </cols>
  <sheetData>
    <row r="1" spans="1:28">
      <c r="A1" s="484"/>
      <c r="B1" s="485"/>
      <c r="C1" s="488" t="s">
        <v>59</v>
      </c>
      <c r="D1" s="488"/>
      <c r="E1" s="488"/>
      <c r="F1" s="488"/>
      <c r="G1" s="488"/>
      <c r="H1" s="488"/>
      <c r="I1" s="488"/>
      <c r="J1" s="488"/>
      <c r="K1" s="488"/>
      <c r="L1" s="488"/>
      <c r="M1" s="488"/>
      <c r="N1" s="488"/>
      <c r="O1" s="488"/>
      <c r="P1" s="488" t="s">
        <v>60</v>
      </c>
      <c r="Q1" s="488"/>
      <c r="R1" s="488"/>
      <c r="S1" s="488"/>
      <c r="T1" s="488"/>
      <c r="U1" s="488"/>
      <c r="V1" s="488"/>
      <c r="W1" s="488"/>
      <c r="X1" s="488"/>
      <c r="Y1" s="488"/>
      <c r="Z1" s="488"/>
      <c r="AA1" s="488"/>
      <c r="AB1" s="488"/>
    </row>
    <row r="2" spans="1:28" ht="18.75" customHeight="1">
      <c r="A2" s="486"/>
      <c r="B2" s="487"/>
      <c r="C2" s="196" t="s">
        <v>55</v>
      </c>
      <c r="D2" s="196" t="s">
        <v>44</v>
      </c>
      <c r="E2" s="196" t="s">
        <v>45</v>
      </c>
      <c r="F2" s="196" t="s">
        <v>46</v>
      </c>
      <c r="G2" s="196" t="s">
        <v>47</v>
      </c>
      <c r="H2" s="196" t="s">
        <v>48</v>
      </c>
      <c r="I2" s="196" t="s">
        <v>49</v>
      </c>
      <c r="J2" s="196" t="s">
        <v>50</v>
      </c>
      <c r="K2" s="196" t="s">
        <v>51</v>
      </c>
      <c r="L2" s="196" t="s">
        <v>52</v>
      </c>
      <c r="M2" s="196" t="s">
        <v>53</v>
      </c>
      <c r="N2" s="196" t="s">
        <v>54</v>
      </c>
      <c r="O2" s="444" t="s">
        <v>146</v>
      </c>
      <c r="P2" s="196" t="s">
        <v>55</v>
      </c>
      <c r="Q2" s="196" t="s">
        <v>44</v>
      </c>
      <c r="R2" s="196" t="s">
        <v>45</v>
      </c>
      <c r="S2" s="196" t="s">
        <v>46</v>
      </c>
      <c r="T2" s="196" t="s">
        <v>47</v>
      </c>
      <c r="U2" s="196" t="s">
        <v>48</v>
      </c>
      <c r="V2" s="196" t="s">
        <v>49</v>
      </c>
      <c r="W2" s="196" t="s">
        <v>50</v>
      </c>
      <c r="X2" s="196" t="s">
        <v>51</v>
      </c>
      <c r="Y2" s="196" t="s">
        <v>52</v>
      </c>
      <c r="Z2" s="196" t="s">
        <v>53</v>
      </c>
      <c r="AA2" s="196" t="s">
        <v>54</v>
      </c>
      <c r="AB2" s="446" t="s">
        <v>146</v>
      </c>
    </row>
    <row r="3" spans="1:28">
      <c r="A3" s="448" t="s">
        <v>127</v>
      </c>
      <c r="B3" s="449"/>
      <c r="C3" s="185">
        <v>20</v>
      </c>
      <c r="D3" s="185">
        <v>20</v>
      </c>
      <c r="E3" s="185">
        <v>20</v>
      </c>
      <c r="F3" s="185">
        <v>20</v>
      </c>
      <c r="G3" s="185">
        <v>20</v>
      </c>
      <c r="H3" s="185">
        <v>20</v>
      </c>
      <c r="I3" s="185">
        <v>20</v>
      </c>
      <c r="J3" s="185">
        <v>20</v>
      </c>
      <c r="K3" s="185">
        <v>0</v>
      </c>
      <c r="L3" s="185">
        <v>0</v>
      </c>
      <c r="M3" s="185">
        <v>0</v>
      </c>
      <c r="N3" s="185">
        <v>0</v>
      </c>
      <c r="O3" s="445"/>
      <c r="P3" s="185">
        <f t="shared" ref="P3:Q3" si="0">C3</f>
        <v>20</v>
      </c>
      <c r="Q3" s="185">
        <f t="shared" si="0"/>
        <v>20</v>
      </c>
      <c r="R3" s="185">
        <v>0</v>
      </c>
      <c r="S3" s="185">
        <v>0</v>
      </c>
      <c r="T3" s="185">
        <v>0</v>
      </c>
      <c r="U3" s="185">
        <v>0</v>
      </c>
      <c r="V3" s="185">
        <v>0</v>
      </c>
      <c r="W3" s="185">
        <v>20</v>
      </c>
      <c r="X3" s="185">
        <v>20</v>
      </c>
      <c r="Y3" s="185">
        <v>20</v>
      </c>
      <c r="Z3" s="185">
        <v>20</v>
      </c>
      <c r="AA3" s="185">
        <v>20</v>
      </c>
      <c r="AB3" s="447"/>
    </row>
    <row r="4" spans="1:28">
      <c r="A4" s="448" t="s">
        <v>126</v>
      </c>
      <c r="B4" s="449"/>
      <c r="C4" s="192">
        <v>12.8</v>
      </c>
      <c r="D4" s="192">
        <v>22.9</v>
      </c>
      <c r="E4" s="192">
        <v>34.299999999999997</v>
      </c>
      <c r="F4" s="192">
        <v>60</v>
      </c>
      <c r="G4" s="192">
        <v>66</v>
      </c>
      <c r="H4" s="192">
        <v>46.2</v>
      </c>
      <c r="I4" s="192">
        <v>21.4</v>
      </c>
      <c r="J4" s="192">
        <v>9.1999999999999993</v>
      </c>
      <c r="K4" s="192">
        <v>0</v>
      </c>
      <c r="L4" s="192">
        <v>0</v>
      </c>
      <c r="M4" s="192">
        <v>0</v>
      </c>
      <c r="N4" s="192">
        <v>0</v>
      </c>
      <c r="O4" s="445"/>
      <c r="P4" s="193">
        <v>15.1</v>
      </c>
      <c r="Q4" s="193">
        <v>8.1999999999999993</v>
      </c>
      <c r="R4" s="193">
        <v>0</v>
      </c>
      <c r="S4" s="193">
        <v>0</v>
      </c>
      <c r="T4" s="193">
        <v>0</v>
      </c>
      <c r="U4" s="193">
        <v>0</v>
      </c>
      <c r="V4" s="193">
        <v>0</v>
      </c>
      <c r="W4" s="193">
        <v>20.3</v>
      </c>
      <c r="X4" s="193">
        <v>32.799999999999997</v>
      </c>
      <c r="Y4" s="193">
        <v>45.8</v>
      </c>
      <c r="Z4" s="193">
        <v>46.3</v>
      </c>
      <c r="AA4" s="193">
        <v>25.4</v>
      </c>
      <c r="AB4" s="447"/>
    </row>
    <row r="5" spans="1:28">
      <c r="A5" s="481" t="s">
        <v>151</v>
      </c>
      <c r="B5" s="183" t="str">
        <f>'GHP→EHP削減効果計算書（空調）'!B9</f>
        <v>会議室A</v>
      </c>
      <c r="C5" s="186">
        <f>C$3*'GHP→EHP削減効果計算書（空調）'!$D9*'GHP→EHP削減効果計算書（空調）'!$E9*'GHP→EHP削減効果計算書（空調）'!$H9*C$4*0.01</f>
        <v>782.33600000000013</v>
      </c>
      <c r="D5" s="186">
        <f>D$3*'GHP→EHP削減効果計算書（空調）'!$D9*'GHP→EHP削減効果計算書（空調）'!$E9*'GHP→EHP削減効果計算書（空調）'!$H9*D$4*0.01</f>
        <v>1399.6479999999999</v>
      </c>
      <c r="E5" s="186">
        <f>E$3*'GHP→EHP削減効果計算書（空調）'!$D9*'GHP→EHP削減効果計算書（空調）'!$E9*'GHP→EHP削減効果計算書（空調）'!$H9*E$4*0.01</f>
        <v>2096.4159999999997</v>
      </c>
      <c r="F5" s="186">
        <f>F$3*'GHP→EHP削減効果計算書（空調）'!$D9*'GHP→EHP削減効果計算書（空調）'!$E9*'GHP→EHP削減効果計算書（空調）'!$H9*F$4*0.01</f>
        <v>3667.2000000000003</v>
      </c>
      <c r="G5" s="186">
        <f>G$3*'GHP→EHP削減効果計算書（空調）'!$D9*'GHP→EHP削減効果計算書（空調）'!$E9*'GHP→EHP削減効果計算書（空調）'!$H9*G$4*0.01</f>
        <v>4033.92</v>
      </c>
      <c r="H5" s="186">
        <f>H$3*'GHP→EHP削減効果計算書（空調）'!$D9*'GHP→EHP削減効果計算書（空調）'!$E9*'GHP→EHP削減効果計算書（空調）'!$H9*H$4*0.01</f>
        <v>2823.7440000000001</v>
      </c>
      <c r="I5" s="186">
        <f>I$3*'GHP→EHP削減効果計算書（空調）'!$D9*'GHP→EHP削減効果計算書（空調）'!$E9*'GHP→EHP削減効果計算書（空調）'!$H9*I$4*0.01</f>
        <v>1307.9679999999998</v>
      </c>
      <c r="J5" s="186">
        <f>J$3*'GHP→EHP削減効果計算書（空調）'!$D9*'GHP→EHP削減効果計算書（空調）'!$E9*'GHP→EHP削減効果計算書（空調）'!$H9*J$4*0.01</f>
        <v>562.30399999999997</v>
      </c>
      <c r="K5" s="186">
        <f>K$3*'GHP→EHP削減効果計算書（空調）'!$D9*'GHP→EHP削減効果計算書（空調）'!$E9*'GHP→EHP削減効果計算書（空調）'!$H9*K$4*0.01</f>
        <v>0</v>
      </c>
      <c r="L5" s="186">
        <f>L$3*'GHP→EHP削減効果計算書（空調）'!$D9*'GHP→EHP削減効果計算書（空調）'!$E9*'GHP→EHP削減効果計算書（空調）'!$H9*L$4*0.01</f>
        <v>0</v>
      </c>
      <c r="M5" s="186">
        <f>M$3*'GHP→EHP削減効果計算書（空調）'!$D9*'GHP→EHP削減効果計算書（空調）'!$E9*'GHP→EHP削減効果計算書（空調）'!$H9*M$4*0.01</f>
        <v>0</v>
      </c>
      <c r="N5" s="186">
        <f>N$3*'GHP→EHP削減効果計算書（空調）'!$D9*'GHP→EHP削減効果計算書（空調）'!$E9*'GHP→EHP削減効果計算書（空調）'!$H9*N$4*0.01</f>
        <v>0</v>
      </c>
      <c r="O5" s="186">
        <f>SUM(C5:N5)</f>
        <v>16673.536</v>
      </c>
      <c r="P5" s="187">
        <f>P$3*'GHP→EHP削減効果計算書（空調）'!$D9*'GHP→EHP削減効果計算書（空調）'!$E9*'GHP→EHP削減効果計算書（空調）'!$N9*P$4*0.01</f>
        <v>903.58399999999995</v>
      </c>
      <c r="Q5" s="187">
        <f>Q$3*'GHP→EHP削減効果計算書（空調）'!$D9*'GHP→EHP削減効果計算書（空調）'!$E9*'GHP→EHP削減効果計算書（空調）'!$N9*Q$4*0.01</f>
        <v>490.68799999999999</v>
      </c>
      <c r="R5" s="187">
        <f>R$3*'GHP→EHP削減効果計算書（空調）'!$D9*'GHP→EHP削減効果計算書（空調）'!$E9*'GHP→EHP削減効果計算書（空調）'!$N9*R$4*0.01</f>
        <v>0</v>
      </c>
      <c r="S5" s="187">
        <f>S$3*'GHP→EHP削減効果計算書（空調）'!$D9*'GHP→EHP削減効果計算書（空調）'!$E9*'GHP→EHP削減効果計算書（空調）'!$N9*S$4*0.01</f>
        <v>0</v>
      </c>
      <c r="T5" s="187">
        <f>T$3*'GHP→EHP削減効果計算書（空調）'!$D9*'GHP→EHP削減効果計算書（空調）'!$E9*'GHP→EHP削減効果計算書（空調）'!$N9*T$4*0.01</f>
        <v>0</v>
      </c>
      <c r="U5" s="187">
        <f>U$3*'GHP→EHP削減効果計算書（空調）'!$D9*'GHP→EHP削減効果計算書（空調）'!$E9*'GHP→EHP削減効果計算書（空調）'!$N9*U$4*0.01</f>
        <v>0</v>
      </c>
      <c r="V5" s="187">
        <f>V$3*'GHP→EHP削減効果計算書（空調）'!$D9*'GHP→EHP削減効果計算書（空調）'!$E9*'GHP→EHP削減効果計算書（空調）'!$N9*V$4*0.01</f>
        <v>0</v>
      </c>
      <c r="W5" s="187">
        <f>W$3*'GHP→EHP削減効果計算書（空調）'!$D9*'GHP→EHP削減効果計算書（空調）'!$E9*'GHP→EHP削減効果計算書（空調）'!$N9*W$4*0.01</f>
        <v>1214.752</v>
      </c>
      <c r="X5" s="187">
        <f>X$3*'GHP→EHP削減効果計算書（空調）'!$D9*'GHP→EHP削減効果計算書（空調）'!$E9*'GHP→EHP削減効果計算書（空調）'!$N9*X$4*0.01</f>
        <v>1962.752</v>
      </c>
      <c r="Y5" s="187">
        <f>Y$3*'GHP→EHP削減効果計算書（空調）'!$D9*'GHP→EHP削減効果計算書（空調）'!$E9*'GHP→EHP削減効果計算書（空調）'!$N9*Y$4*0.01</f>
        <v>2740.672</v>
      </c>
      <c r="Z5" s="187">
        <f>Z$3*'GHP→EHP削減効果計算書（空調）'!$D9*'GHP→EHP削減効果計算書（空調）'!$E9*'GHP→EHP削減効果計算書（空調）'!$N9*Z$4*0.01</f>
        <v>2770.5920000000001</v>
      </c>
      <c r="AA5" s="187">
        <f>AA$3*'GHP→EHP削減効果計算書（空調）'!$D9*'GHP→EHP削減効果計算書（空調）'!$E9*'GHP→EHP削減効果計算書（空調）'!$N9*AA$4*0.01</f>
        <v>1519.9360000000001</v>
      </c>
      <c r="AB5" s="187">
        <f>SUM(P5:AA5)</f>
        <v>11602.976000000001</v>
      </c>
    </row>
    <row r="6" spans="1:28" ht="18.75" customHeight="1">
      <c r="A6" s="482"/>
      <c r="B6" s="183">
        <f>'GHP→EHP削減効果計算書（空調）'!B10</f>
        <v>0</v>
      </c>
      <c r="C6" s="186">
        <f>C$3*'GHP→EHP削減効果計算書（空調）'!$D10*'GHP→EHP削減効果計算書（空調）'!$E10*'GHP→EHP削減効果計算書（空調）'!$H10*C$4*0.01</f>
        <v>0</v>
      </c>
      <c r="D6" s="186">
        <f>D$3*'GHP→EHP削減効果計算書（空調）'!$D10*'GHP→EHP削減効果計算書（空調）'!$E10*'GHP→EHP削減効果計算書（空調）'!$H10*D$4*0.01</f>
        <v>0</v>
      </c>
      <c r="E6" s="186">
        <f>E$3*'GHP→EHP削減効果計算書（空調）'!$D10*'GHP→EHP削減効果計算書（空調）'!$E10*'GHP→EHP削減効果計算書（空調）'!$H10*E$4*0.01</f>
        <v>0</v>
      </c>
      <c r="F6" s="186">
        <f>F$3*'GHP→EHP削減効果計算書（空調）'!$D10*'GHP→EHP削減効果計算書（空調）'!$E10*'GHP→EHP削減効果計算書（空調）'!$H10*F$4*0.01</f>
        <v>0</v>
      </c>
      <c r="G6" s="186">
        <f>G$3*'GHP→EHP削減効果計算書（空調）'!$D10*'GHP→EHP削減効果計算書（空調）'!$E10*'GHP→EHP削減効果計算書（空調）'!$H10*G$4*0.01</f>
        <v>0</v>
      </c>
      <c r="H6" s="186">
        <f>H$3*'GHP→EHP削減効果計算書（空調）'!$D10*'GHP→EHP削減効果計算書（空調）'!$E10*'GHP→EHP削減効果計算書（空調）'!$H10*H$4*0.01</f>
        <v>0</v>
      </c>
      <c r="I6" s="186">
        <f>I$3*'GHP→EHP削減効果計算書（空調）'!$D10*'GHP→EHP削減効果計算書（空調）'!$E10*'GHP→EHP削減効果計算書（空調）'!$H10*I$4*0.01</f>
        <v>0</v>
      </c>
      <c r="J6" s="186">
        <f>J$3*'GHP→EHP削減効果計算書（空調）'!$D10*'GHP→EHP削減効果計算書（空調）'!$E10*'GHP→EHP削減効果計算書（空調）'!$H10*J$4*0.01</f>
        <v>0</v>
      </c>
      <c r="K6" s="186">
        <f>K$3*'GHP→EHP削減効果計算書（空調）'!$D10*'GHP→EHP削減効果計算書（空調）'!$E10*'GHP→EHP削減効果計算書（空調）'!$H10*K$4*0.01</f>
        <v>0</v>
      </c>
      <c r="L6" s="186">
        <f>L$3*'GHP→EHP削減効果計算書（空調）'!$D10*'GHP→EHP削減効果計算書（空調）'!$E10*'GHP→EHP削減効果計算書（空調）'!$H10*L$4*0.01</f>
        <v>0</v>
      </c>
      <c r="M6" s="186">
        <f>M$3*'GHP→EHP削減効果計算書（空調）'!$D10*'GHP→EHP削減効果計算書（空調）'!$E10*'GHP→EHP削減効果計算書（空調）'!$H10*M$4*0.01</f>
        <v>0</v>
      </c>
      <c r="N6" s="186">
        <f>N$3*'GHP→EHP削減効果計算書（空調）'!$D10*'GHP→EHP削減効果計算書（空調）'!$E10*'GHP→EHP削減効果計算書（空調）'!$H10*N$4*0.01</f>
        <v>0</v>
      </c>
      <c r="O6" s="186">
        <f>SUM(C6:N6)</f>
        <v>0</v>
      </c>
      <c r="P6" s="187">
        <f>P$3*'GHP→EHP削減効果計算書（空調）'!$D10*'GHP→EHP削減効果計算書（空調）'!$E10*'GHP→EHP削減効果計算書（空調）'!$N10*P$4*0.01</f>
        <v>0</v>
      </c>
      <c r="Q6" s="187">
        <f>Q$3*'GHP→EHP削減効果計算書（空調）'!$D10*'GHP→EHP削減効果計算書（空調）'!$E10*'GHP→EHP削減効果計算書（空調）'!$N10*Q$4*0.01</f>
        <v>0</v>
      </c>
      <c r="R6" s="187">
        <f>R$3*'GHP→EHP削減効果計算書（空調）'!$D10*'GHP→EHP削減効果計算書（空調）'!$E10*'GHP→EHP削減効果計算書（空調）'!$N10*R$4*0.01</f>
        <v>0</v>
      </c>
      <c r="S6" s="187">
        <f>S$3*'GHP→EHP削減効果計算書（空調）'!$D10*'GHP→EHP削減効果計算書（空調）'!$E10*'GHP→EHP削減効果計算書（空調）'!$N10*S$4*0.01</f>
        <v>0</v>
      </c>
      <c r="T6" s="187">
        <f>T$3*'GHP→EHP削減効果計算書（空調）'!$D10*'GHP→EHP削減効果計算書（空調）'!$E10*'GHP→EHP削減効果計算書（空調）'!$N10*T$4*0.01</f>
        <v>0</v>
      </c>
      <c r="U6" s="187">
        <f>U$3*'GHP→EHP削減効果計算書（空調）'!$D10*'GHP→EHP削減効果計算書（空調）'!$E10*'GHP→EHP削減効果計算書（空調）'!$N10*U$4*0.01</f>
        <v>0</v>
      </c>
      <c r="V6" s="187">
        <f>V$3*'GHP→EHP削減効果計算書（空調）'!$D10*'GHP→EHP削減効果計算書（空調）'!$E10*'GHP→EHP削減効果計算書（空調）'!$N10*V$4*0.01</f>
        <v>0</v>
      </c>
      <c r="W6" s="187">
        <f>W$3*'GHP→EHP削減効果計算書（空調）'!$D10*'GHP→EHP削減効果計算書（空調）'!$E10*'GHP→EHP削減効果計算書（空調）'!$N10*W$4*0.01</f>
        <v>0</v>
      </c>
      <c r="X6" s="187">
        <f>X$3*'GHP→EHP削減効果計算書（空調）'!$D10*'GHP→EHP削減効果計算書（空調）'!$E10*'GHP→EHP削減効果計算書（空調）'!$N10*X$4*0.01</f>
        <v>0</v>
      </c>
      <c r="Y6" s="187">
        <f>Y$3*'GHP→EHP削減効果計算書（空調）'!$D10*'GHP→EHP削減効果計算書（空調）'!$E10*'GHP→EHP削減効果計算書（空調）'!$N10*Y$4*0.01</f>
        <v>0</v>
      </c>
      <c r="Z6" s="187">
        <f>Z$3*'GHP→EHP削減効果計算書（空調）'!$D10*'GHP→EHP削減効果計算書（空調）'!$E10*'GHP→EHP削減効果計算書（空調）'!$N10*Z$4*0.01</f>
        <v>0</v>
      </c>
      <c r="AA6" s="187">
        <f>AA$3*'GHP→EHP削減効果計算書（空調）'!$D10*'GHP→EHP削減効果計算書（空調）'!$E10*'GHP→EHP削減効果計算書（空調）'!$N10*AA$4*0.01</f>
        <v>0</v>
      </c>
      <c r="AB6" s="187">
        <f>SUM(P6:AA6)</f>
        <v>0</v>
      </c>
    </row>
    <row r="7" spans="1:28">
      <c r="A7" s="482"/>
      <c r="B7" s="183">
        <f>'GHP→EHP削減効果計算書（空調）'!B11</f>
        <v>0</v>
      </c>
      <c r="C7" s="186">
        <f>C$3*'GHP→EHP削減効果計算書（空調）'!$D11*'GHP→EHP削減効果計算書（空調）'!$E11*'GHP→EHP削減効果計算書（空調）'!$H11*C$4*0.01</f>
        <v>0</v>
      </c>
      <c r="D7" s="186">
        <f>D$3*'GHP→EHP削減効果計算書（空調）'!$D11*'GHP→EHP削減効果計算書（空調）'!$E11*'GHP→EHP削減効果計算書（空調）'!$H11*D$4*0.01</f>
        <v>0</v>
      </c>
      <c r="E7" s="186">
        <f>E$3*'GHP→EHP削減効果計算書（空調）'!$D11*'GHP→EHP削減効果計算書（空調）'!$E11*'GHP→EHP削減効果計算書（空調）'!$H11*E$4*0.01</f>
        <v>0</v>
      </c>
      <c r="F7" s="186">
        <f>F$3*'GHP→EHP削減効果計算書（空調）'!$D11*'GHP→EHP削減効果計算書（空調）'!$E11*'GHP→EHP削減効果計算書（空調）'!$H11*F$4*0.01</f>
        <v>0</v>
      </c>
      <c r="G7" s="186">
        <f>G$3*'GHP→EHP削減効果計算書（空調）'!$D11*'GHP→EHP削減効果計算書（空調）'!$E11*'GHP→EHP削減効果計算書（空調）'!$H11*G$4*0.01</f>
        <v>0</v>
      </c>
      <c r="H7" s="186">
        <f>H$3*'GHP→EHP削減効果計算書（空調）'!$D11*'GHP→EHP削減効果計算書（空調）'!$E11*'GHP→EHP削減効果計算書（空調）'!$H11*H$4*0.01</f>
        <v>0</v>
      </c>
      <c r="I7" s="186">
        <f>I$3*'GHP→EHP削減効果計算書（空調）'!$D11*'GHP→EHP削減効果計算書（空調）'!$E11*'GHP→EHP削減効果計算書（空調）'!$H11*I$4*0.01</f>
        <v>0</v>
      </c>
      <c r="J7" s="186">
        <f>J$3*'GHP→EHP削減効果計算書（空調）'!$D11*'GHP→EHP削減効果計算書（空調）'!$E11*'GHP→EHP削減効果計算書（空調）'!$H11*J$4*0.01</f>
        <v>0</v>
      </c>
      <c r="K7" s="186">
        <f>K$3*'GHP→EHP削減効果計算書（空調）'!$D11*'GHP→EHP削減効果計算書（空調）'!$E11*'GHP→EHP削減効果計算書（空調）'!$H11*K$4*0.01</f>
        <v>0</v>
      </c>
      <c r="L7" s="186">
        <f>L$3*'GHP→EHP削減効果計算書（空調）'!$D11*'GHP→EHP削減効果計算書（空調）'!$E11*'GHP→EHP削減効果計算書（空調）'!$H11*L$4*0.01</f>
        <v>0</v>
      </c>
      <c r="M7" s="186">
        <f>M$3*'GHP→EHP削減効果計算書（空調）'!$D11*'GHP→EHP削減効果計算書（空調）'!$E11*'GHP→EHP削減効果計算書（空調）'!$H11*M$4*0.01</f>
        <v>0</v>
      </c>
      <c r="N7" s="186">
        <f>N$3*'GHP→EHP削減効果計算書（空調）'!$D11*'GHP→EHP削減効果計算書（空調）'!$E11*'GHP→EHP削減効果計算書（空調）'!$H11*N$4*0.01</f>
        <v>0</v>
      </c>
      <c r="O7" s="186">
        <f>SUM(C7:N7)</f>
        <v>0</v>
      </c>
      <c r="P7" s="187">
        <f>P$3*'GHP→EHP削減効果計算書（空調）'!$D11*'GHP→EHP削減効果計算書（空調）'!$E11*'GHP→EHP削減効果計算書（空調）'!$N11*P$4*0.01</f>
        <v>0</v>
      </c>
      <c r="Q7" s="187">
        <f>Q$3*'GHP→EHP削減効果計算書（空調）'!$D11*'GHP→EHP削減効果計算書（空調）'!$E11*'GHP→EHP削減効果計算書（空調）'!$N11*Q$4*0.01</f>
        <v>0</v>
      </c>
      <c r="R7" s="187">
        <f>R$3*'GHP→EHP削減効果計算書（空調）'!$D11*'GHP→EHP削減効果計算書（空調）'!$E11*'GHP→EHP削減効果計算書（空調）'!$N11*R$4*0.01</f>
        <v>0</v>
      </c>
      <c r="S7" s="187">
        <f>S$3*'GHP→EHP削減効果計算書（空調）'!$D11*'GHP→EHP削減効果計算書（空調）'!$E11*'GHP→EHP削減効果計算書（空調）'!$N11*S$4*0.01</f>
        <v>0</v>
      </c>
      <c r="T7" s="187">
        <f>T$3*'GHP→EHP削減効果計算書（空調）'!$D11*'GHP→EHP削減効果計算書（空調）'!$E11*'GHP→EHP削減効果計算書（空調）'!$N11*T$4*0.01</f>
        <v>0</v>
      </c>
      <c r="U7" s="187">
        <f>U$3*'GHP→EHP削減効果計算書（空調）'!$D11*'GHP→EHP削減効果計算書（空調）'!$E11*'GHP→EHP削減効果計算書（空調）'!$N11*U$4*0.01</f>
        <v>0</v>
      </c>
      <c r="V7" s="187">
        <f>V$3*'GHP→EHP削減効果計算書（空調）'!$D11*'GHP→EHP削減効果計算書（空調）'!$E11*'GHP→EHP削減効果計算書（空調）'!$N11*V$4*0.01</f>
        <v>0</v>
      </c>
      <c r="W7" s="187">
        <f>W$3*'GHP→EHP削減効果計算書（空調）'!$D11*'GHP→EHP削減効果計算書（空調）'!$E11*'GHP→EHP削減効果計算書（空調）'!$N11*W$4*0.01</f>
        <v>0</v>
      </c>
      <c r="X7" s="187">
        <f>X$3*'GHP→EHP削減効果計算書（空調）'!$D11*'GHP→EHP削減効果計算書（空調）'!$E11*'GHP→EHP削減効果計算書（空調）'!$N11*X$4*0.01</f>
        <v>0</v>
      </c>
      <c r="Y7" s="187">
        <f>Y$3*'GHP→EHP削減効果計算書（空調）'!$D11*'GHP→EHP削減効果計算書（空調）'!$E11*'GHP→EHP削減効果計算書（空調）'!$N11*Y$4*0.01</f>
        <v>0</v>
      </c>
      <c r="Z7" s="187">
        <f>Z$3*'GHP→EHP削減効果計算書（空調）'!$D11*'GHP→EHP削減効果計算書（空調）'!$E11*'GHP→EHP削減効果計算書（空調）'!$N11*Z$4*0.01</f>
        <v>0</v>
      </c>
      <c r="AA7" s="187">
        <f>AA$3*'GHP→EHP削減効果計算書（空調）'!$D11*'GHP→EHP削減効果計算書（空調）'!$E11*'GHP→EHP削減効果計算書（空調）'!$N11*AA$4*0.01</f>
        <v>0</v>
      </c>
      <c r="AB7" s="187">
        <f>SUM(P7:AA7)</f>
        <v>0</v>
      </c>
    </row>
    <row r="8" spans="1:28">
      <c r="A8" s="482"/>
      <c r="B8" s="183">
        <f>'GHP→EHP削減効果計算書（空調）'!B12</f>
        <v>0</v>
      </c>
      <c r="C8" s="186">
        <f>C$3*'GHP→EHP削減効果計算書（空調）'!$D12*'GHP→EHP削減効果計算書（空調）'!$E12*'GHP→EHP削減効果計算書（空調）'!$H12*C$4*0.01</f>
        <v>0</v>
      </c>
      <c r="D8" s="186">
        <f>D$3*'GHP→EHP削減効果計算書（空調）'!$D12*'GHP→EHP削減効果計算書（空調）'!$E12*'GHP→EHP削減効果計算書（空調）'!$H12*D$4*0.01</f>
        <v>0</v>
      </c>
      <c r="E8" s="186">
        <f>E$3*'GHP→EHP削減効果計算書（空調）'!$D12*'GHP→EHP削減効果計算書（空調）'!$E12*'GHP→EHP削減効果計算書（空調）'!$H12*E$4*0.01</f>
        <v>0</v>
      </c>
      <c r="F8" s="186">
        <f>F$3*'GHP→EHP削減効果計算書（空調）'!$D12*'GHP→EHP削減効果計算書（空調）'!$E12*'GHP→EHP削減効果計算書（空調）'!$H12*F$4*0.01</f>
        <v>0</v>
      </c>
      <c r="G8" s="186">
        <f>G$3*'GHP→EHP削減効果計算書（空調）'!$D12*'GHP→EHP削減効果計算書（空調）'!$E12*'GHP→EHP削減効果計算書（空調）'!$H12*G$4*0.01</f>
        <v>0</v>
      </c>
      <c r="H8" s="186">
        <f>H$3*'GHP→EHP削減効果計算書（空調）'!$D12*'GHP→EHP削減効果計算書（空調）'!$E12*'GHP→EHP削減効果計算書（空調）'!$H12*H$4*0.01</f>
        <v>0</v>
      </c>
      <c r="I8" s="186">
        <f>I$3*'GHP→EHP削減効果計算書（空調）'!$D12*'GHP→EHP削減効果計算書（空調）'!$E12*'GHP→EHP削減効果計算書（空調）'!$H12*I$4*0.01</f>
        <v>0</v>
      </c>
      <c r="J8" s="186">
        <f>J$3*'GHP→EHP削減効果計算書（空調）'!$D12*'GHP→EHP削減効果計算書（空調）'!$E12*'GHP→EHP削減効果計算書（空調）'!$H12*J$4*0.01</f>
        <v>0</v>
      </c>
      <c r="K8" s="186">
        <f>K$3*'GHP→EHP削減効果計算書（空調）'!$D12*'GHP→EHP削減効果計算書（空調）'!$E12*'GHP→EHP削減効果計算書（空調）'!$H12*K$4*0.01</f>
        <v>0</v>
      </c>
      <c r="L8" s="186">
        <f>L$3*'GHP→EHP削減効果計算書（空調）'!$D12*'GHP→EHP削減効果計算書（空調）'!$E12*'GHP→EHP削減効果計算書（空調）'!$H12*L$4*0.01</f>
        <v>0</v>
      </c>
      <c r="M8" s="186">
        <f>M$3*'GHP→EHP削減効果計算書（空調）'!$D12*'GHP→EHP削減効果計算書（空調）'!$E12*'GHP→EHP削減効果計算書（空調）'!$H12*M$4*0.01</f>
        <v>0</v>
      </c>
      <c r="N8" s="186">
        <f>N$3*'GHP→EHP削減効果計算書（空調）'!$D12*'GHP→EHP削減効果計算書（空調）'!$E12*'GHP→EHP削減効果計算書（空調）'!$H12*N$4*0.01</f>
        <v>0</v>
      </c>
      <c r="O8" s="186">
        <f t="shared" ref="O8:O25" si="1">SUM(C8:N8)</f>
        <v>0</v>
      </c>
      <c r="P8" s="187">
        <f>P$3*'GHP→EHP削減効果計算書（空調）'!$D12*'GHP→EHP削減効果計算書（空調）'!$E12*'GHP→EHP削減効果計算書（空調）'!$N12*P$4*0.01</f>
        <v>0</v>
      </c>
      <c r="Q8" s="187">
        <f>Q$3*'GHP→EHP削減効果計算書（空調）'!$D12*'GHP→EHP削減効果計算書（空調）'!$E12*'GHP→EHP削減効果計算書（空調）'!$N12*Q$4*0.01</f>
        <v>0</v>
      </c>
      <c r="R8" s="187">
        <f>R$3*'GHP→EHP削減効果計算書（空調）'!$D12*'GHP→EHP削減効果計算書（空調）'!$E12*'GHP→EHP削減効果計算書（空調）'!$N12*R$4*0.01</f>
        <v>0</v>
      </c>
      <c r="S8" s="187">
        <f>S$3*'GHP→EHP削減効果計算書（空調）'!$D12*'GHP→EHP削減効果計算書（空調）'!$E12*'GHP→EHP削減効果計算書（空調）'!$N12*S$4*0.01</f>
        <v>0</v>
      </c>
      <c r="T8" s="187">
        <f>T$3*'GHP→EHP削減効果計算書（空調）'!$D12*'GHP→EHP削減効果計算書（空調）'!$E12*'GHP→EHP削減効果計算書（空調）'!$N12*T$4*0.01</f>
        <v>0</v>
      </c>
      <c r="U8" s="187">
        <f>U$3*'GHP→EHP削減効果計算書（空調）'!$D12*'GHP→EHP削減効果計算書（空調）'!$E12*'GHP→EHP削減効果計算書（空調）'!$N12*U$4*0.01</f>
        <v>0</v>
      </c>
      <c r="V8" s="187">
        <f>V$3*'GHP→EHP削減効果計算書（空調）'!$D12*'GHP→EHP削減効果計算書（空調）'!$E12*'GHP→EHP削減効果計算書（空調）'!$N12*V$4*0.01</f>
        <v>0</v>
      </c>
      <c r="W8" s="187">
        <f>W$3*'GHP→EHP削減効果計算書（空調）'!$D12*'GHP→EHP削減効果計算書（空調）'!$E12*'GHP→EHP削減効果計算書（空調）'!$N12*W$4*0.01</f>
        <v>0</v>
      </c>
      <c r="X8" s="187">
        <f>X$3*'GHP→EHP削減効果計算書（空調）'!$D12*'GHP→EHP削減効果計算書（空調）'!$E12*'GHP→EHP削減効果計算書（空調）'!$N12*X$4*0.01</f>
        <v>0</v>
      </c>
      <c r="Y8" s="187">
        <f>Y$3*'GHP→EHP削減効果計算書（空調）'!$D12*'GHP→EHP削減効果計算書（空調）'!$E12*'GHP→EHP削減効果計算書（空調）'!$N12*Y$4*0.01</f>
        <v>0</v>
      </c>
      <c r="Z8" s="187">
        <f>Z$3*'GHP→EHP削減効果計算書（空調）'!$D12*'GHP→EHP削減効果計算書（空調）'!$E12*'GHP→EHP削減効果計算書（空調）'!$N12*Z$4*0.01</f>
        <v>0</v>
      </c>
      <c r="AA8" s="187">
        <f>AA$3*'GHP→EHP削減効果計算書（空調）'!$D12*'GHP→EHP削減効果計算書（空調）'!$E12*'GHP→EHP削減効果計算書（空調）'!$N12*AA$4*0.01</f>
        <v>0</v>
      </c>
      <c r="AB8" s="187">
        <f t="shared" ref="AB8:AB25" si="2">SUM(P8:AA8)</f>
        <v>0</v>
      </c>
    </row>
    <row r="9" spans="1:28">
      <c r="A9" s="482"/>
      <c r="B9" s="183">
        <f>'GHP→EHP削減効果計算書（空調）'!B13</f>
        <v>0</v>
      </c>
      <c r="C9" s="186">
        <f>C$3*'GHP→EHP削減効果計算書（空調）'!$D13*'GHP→EHP削減効果計算書（空調）'!$E13*'GHP→EHP削減効果計算書（空調）'!$H13*C$4*0.01</f>
        <v>0</v>
      </c>
      <c r="D9" s="186">
        <f>D$3*'GHP→EHP削減効果計算書（空調）'!$D13*'GHP→EHP削減効果計算書（空調）'!$E13*'GHP→EHP削減効果計算書（空調）'!$H13*D$4*0.01</f>
        <v>0</v>
      </c>
      <c r="E9" s="186">
        <f>E$3*'GHP→EHP削減効果計算書（空調）'!$D13*'GHP→EHP削減効果計算書（空調）'!$E13*'GHP→EHP削減効果計算書（空調）'!$H13*E$4*0.01</f>
        <v>0</v>
      </c>
      <c r="F9" s="186">
        <f>F$3*'GHP→EHP削減効果計算書（空調）'!$D13*'GHP→EHP削減効果計算書（空調）'!$E13*'GHP→EHP削減効果計算書（空調）'!$H13*F$4*0.01</f>
        <v>0</v>
      </c>
      <c r="G9" s="186">
        <f>G$3*'GHP→EHP削減効果計算書（空調）'!$D13*'GHP→EHP削減効果計算書（空調）'!$E13*'GHP→EHP削減効果計算書（空調）'!$H13*G$4*0.01</f>
        <v>0</v>
      </c>
      <c r="H9" s="186">
        <f>H$3*'GHP→EHP削減効果計算書（空調）'!$D13*'GHP→EHP削減効果計算書（空調）'!$E13*'GHP→EHP削減効果計算書（空調）'!$H13*H$4*0.01</f>
        <v>0</v>
      </c>
      <c r="I9" s="186">
        <f>I$3*'GHP→EHP削減効果計算書（空調）'!$D13*'GHP→EHP削減効果計算書（空調）'!$E13*'GHP→EHP削減効果計算書（空調）'!$H13*I$4*0.01</f>
        <v>0</v>
      </c>
      <c r="J9" s="186">
        <f>J$3*'GHP→EHP削減効果計算書（空調）'!$D13*'GHP→EHP削減効果計算書（空調）'!$E13*'GHP→EHP削減効果計算書（空調）'!$H13*J$4*0.01</f>
        <v>0</v>
      </c>
      <c r="K9" s="186">
        <f>K$3*'GHP→EHP削減効果計算書（空調）'!$D13*'GHP→EHP削減効果計算書（空調）'!$E13*'GHP→EHP削減効果計算書（空調）'!$H13*K$4*0.01</f>
        <v>0</v>
      </c>
      <c r="L9" s="186">
        <f>L$3*'GHP→EHP削減効果計算書（空調）'!$D13*'GHP→EHP削減効果計算書（空調）'!$E13*'GHP→EHP削減効果計算書（空調）'!$H13*L$4*0.01</f>
        <v>0</v>
      </c>
      <c r="M9" s="186">
        <f>M$3*'GHP→EHP削減効果計算書（空調）'!$D13*'GHP→EHP削減効果計算書（空調）'!$E13*'GHP→EHP削減効果計算書（空調）'!$H13*M$4*0.01</f>
        <v>0</v>
      </c>
      <c r="N9" s="186">
        <f>N$3*'GHP→EHP削減効果計算書（空調）'!$D13*'GHP→EHP削減効果計算書（空調）'!$E13*'GHP→EHP削減効果計算書（空調）'!$H13*N$4*0.01</f>
        <v>0</v>
      </c>
      <c r="O9" s="186">
        <f t="shared" si="1"/>
        <v>0</v>
      </c>
      <c r="P9" s="187">
        <f>P$3*'GHP→EHP削減効果計算書（空調）'!$D13*'GHP→EHP削減効果計算書（空調）'!$E13*'GHP→EHP削減効果計算書（空調）'!$N13*P$4*0.01</f>
        <v>0</v>
      </c>
      <c r="Q9" s="187">
        <f>Q$3*'GHP→EHP削減効果計算書（空調）'!$D13*'GHP→EHP削減効果計算書（空調）'!$E13*'GHP→EHP削減効果計算書（空調）'!$N13*Q$4*0.01</f>
        <v>0</v>
      </c>
      <c r="R9" s="187">
        <f>R$3*'GHP→EHP削減効果計算書（空調）'!$D13*'GHP→EHP削減効果計算書（空調）'!$E13*'GHP→EHP削減効果計算書（空調）'!$N13*R$4*0.01</f>
        <v>0</v>
      </c>
      <c r="S9" s="187">
        <f>S$3*'GHP→EHP削減効果計算書（空調）'!$D13*'GHP→EHP削減効果計算書（空調）'!$E13*'GHP→EHP削減効果計算書（空調）'!$N13*S$4*0.01</f>
        <v>0</v>
      </c>
      <c r="T9" s="187">
        <f>T$3*'GHP→EHP削減効果計算書（空調）'!$D13*'GHP→EHP削減効果計算書（空調）'!$E13*'GHP→EHP削減効果計算書（空調）'!$N13*T$4*0.01</f>
        <v>0</v>
      </c>
      <c r="U9" s="187">
        <f>U$3*'GHP→EHP削減効果計算書（空調）'!$D13*'GHP→EHP削減効果計算書（空調）'!$E13*'GHP→EHP削減効果計算書（空調）'!$N13*U$4*0.01</f>
        <v>0</v>
      </c>
      <c r="V9" s="187">
        <f>V$3*'GHP→EHP削減効果計算書（空調）'!$D13*'GHP→EHP削減効果計算書（空調）'!$E13*'GHP→EHP削減効果計算書（空調）'!$N13*V$4*0.01</f>
        <v>0</v>
      </c>
      <c r="W9" s="187">
        <f>W$3*'GHP→EHP削減効果計算書（空調）'!$D13*'GHP→EHP削減効果計算書（空調）'!$E13*'GHP→EHP削減効果計算書（空調）'!$N13*W$4*0.01</f>
        <v>0</v>
      </c>
      <c r="X9" s="187">
        <f>X$3*'GHP→EHP削減効果計算書（空調）'!$D13*'GHP→EHP削減効果計算書（空調）'!$E13*'GHP→EHP削減効果計算書（空調）'!$N13*X$4*0.01</f>
        <v>0</v>
      </c>
      <c r="Y9" s="187">
        <f>Y$3*'GHP→EHP削減効果計算書（空調）'!$D13*'GHP→EHP削減効果計算書（空調）'!$E13*'GHP→EHP削減効果計算書（空調）'!$N13*Y$4*0.01</f>
        <v>0</v>
      </c>
      <c r="Z9" s="187">
        <f>Z$3*'GHP→EHP削減効果計算書（空調）'!$D13*'GHP→EHP削減効果計算書（空調）'!$E13*'GHP→EHP削減効果計算書（空調）'!$N13*Z$4*0.01</f>
        <v>0</v>
      </c>
      <c r="AA9" s="187">
        <f>AA$3*'GHP→EHP削減効果計算書（空調）'!$D13*'GHP→EHP削減効果計算書（空調）'!$E13*'GHP→EHP削減効果計算書（空調）'!$N13*AA$4*0.01</f>
        <v>0</v>
      </c>
      <c r="AB9" s="187">
        <f t="shared" si="2"/>
        <v>0</v>
      </c>
    </row>
    <row r="10" spans="1:28">
      <c r="A10" s="482"/>
      <c r="B10" s="183">
        <f>'GHP→EHP削減効果計算書（空調）'!B14</f>
        <v>0</v>
      </c>
      <c r="C10" s="186">
        <f>C$3*'GHP→EHP削減効果計算書（空調）'!$D14*'GHP→EHP削減効果計算書（空調）'!$E14*'GHP→EHP削減効果計算書（空調）'!$H14*C$4*0.01</f>
        <v>0</v>
      </c>
      <c r="D10" s="186">
        <f>D$3*'GHP→EHP削減効果計算書（空調）'!$D14*'GHP→EHP削減効果計算書（空調）'!$E14*'GHP→EHP削減効果計算書（空調）'!$H14*D$4*0.01</f>
        <v>0</v>
      </c>
      <c r="E10" s="186">
        <f>E$3*'GHP→EHP削減効果計算書（空調）'!$D14*'GHP→EHP削減効果計算書（空調）'!$E14*'GHP→EHP削減効果計算書（空調）'!$H14*E$4*0.01</f>
        <v>0</v>
      </c>
      <c r="F10" s="186">
        <f>F$3*'GHP→EHP削減効果計算書（空調）'!$D14*'GHP→EHP削減効果計算書（空調）'!$E14*'GHP→EHP削減効果計算書（空調）'!$H14*F$4*0.01</f>
        <v>0</v>
      </c>
      <c r="G10" s="186">
        <f>G$3*'GHP→EHP削減効果計算書（空調）'!$D14*'GHP→EHP削減効果計算書（空調）'!$E14*'GHP→EHP削減効果計算書（空調）'!$H14*G$4*0.01</f>
        <v>0</v>
      </c>
      <c r="H10" s="186">
        <f>H$3*'GHP→EHP削減効果計算書（空調）'!$D14*'GHP→EHP削減効果計算書（空調）'!$E14*'GHP→EHP削減効果計算書（空調）'!$H14*H$4*0.01</f>
        <v>0</v>
      </c>
      <c r="I10" s="186">
        <f>I$3*'GHP→EHP削減効果計算書（空調）'!$D14*'GHP→EHP削減効果計算書（空調）'!$E14*'GHP→EHP削減効果計算書（空調）'!$H14*I$4*0.01</f>
        <v>0</v>
      </c>
      <c r="J10" s="186">
        <f>J$3*'GHP→EHP削減効果計算書（空調）'!$D14*'GHP→EHP削減効果計算書（空調）'!$E14*'GHP→EHP削減効果計算書（空調）'!$H14*J$4*0.01</f>
        <v>0</v>
      </c>
      <c r="K10" s="186">
        <f>K$3*'GHP→EHP削減効果計算書（空調）'!$D14*'GHP→EHP削減効果計算書（空調）'!$E14*'GHP→EHP削減効果計算書（空調）'!$H14*K$4*0.01</f>
        <v>0</v>
      </c>
      <c r="L10" s="186">
        <f>L$3*'GHP→EHP削減効果計算書（空調）'!$D14*'GHP→EHP削減効果計算書（空調）'!$E14*'GHP→EHP削減効果計算書（空調）'!$H14*L$4*0.01</f>
        <v>0</v>
      </c>
      <c r="M10" s="186">
        <f>M$3*'GHP→EHP削減効果計算書（空調）'!$D14*'GHP→EHP削減効果計算書（空調）'!$E14*'GHP→EHP削減効果計算書（空調）'!$H14*M$4*0.01</f>
        <v>0</v>
      </c>
      <c r="N10" s="186">
        <f>N$3*'GHP→EHP削減効果計算書（空調）'!$D14*'GHP→EHP削減効果計算書（空調）'!$E14*'GHP→EHP削減効果計算書（空調）'!$H14*N$4*0.01</f>
        <v>0</v>
      </c>
      <c r="O10" s="186">
        <f t="shared" si="1"/>
        <v>0</v>
      </c>
      <c r="P10" s="187">
        <f>P$3*'GHP→EHP削減効果計算書（空調）'!$D14*'GHP→EHP削減効果計算書（空調）'!$E14*'GHP→EHP削減効果計算書（空調）'!$N14*P$4*0.01</f>
        <v>0</v>
      </c>
      <c r="Q10" s="187">
        <f>Q$3*'GHP→EHP削減効果計算書（空調）'!$D14*'GHP→EHP削減効果計算書（空調）'!$E14*'GHP→EHP削減効果計算書（空調）'!$N14*Q$4*0.01</f>
        <v>0</v>
      </c>
      <c r="R10" s="187">
        <f>R$3*'GHP→EHP削減効果計算書（空調）'!$D14*'GHP→EHP削減効果計算書（空調）'!$E14*'GHP→EHP削減効果計算書（空調）'!$N14*R$4*0.01</f>
        <v>0</v>
      </c>
      <c r="S10" s="187">
        <f>S$3*'GHP→EHP削減効果計算書（空調）'!$D14*'GHP→EHP削減効果計算書（空調）'!$E14*'GHP→EHP削減効果計算書（空調）'!$N14*S$4*0.01</f>
        <v>0</v>
      </c>
      <c r="T10" s="187">
        <f>T$3*'GHP→EHP削減効果計算書（空調）'!$D14*'GHP→EHP削減効果計算書（空調）'!$E14*'GHP→EHP削減効果計算書（空調）'!$N14*T$4*0.01</f>
        <v>0</v>
      </c>
      <c r="U10" s="187">
        <f>U$3*'GHP→EHP削減効果計算書（空調）'!$D14*'GHP→EHP削減効果計算書（空調）'!$E14*'GHP→EHP削減効果計算書（空調）'!$N14*U$4*0.01</f>
        <v>0</v>
      </c>
      <c r="V10" s="187">
        <f>V$3*'GHP→EHP削減効果計算書（空調）'!$D14*'GHP→EHP削減効果計算書（空調）'!$E14*'GHP→EHP削減効果計算書（空調）'!$N14*V$4*0.01</f>
        <v>0</v>
      </c>
      <c r="W10" s="187">
        <f>W$3*'GHP→EHP削減効果計算書（空調）'!$D14*'GHP→EHP削減効果計算書（空調）'!$E14*'GHP→EHP削減効果計算書（空調）'!$N14*W$4*0.01</f>
        <v>0</v>
      </c>
      <c r="X10" s="187">
        <f>X$3*'GHP→EHP削減効果計算書（空調）'!$D14*'GHP→EHP削減効果計算書（空調）'!$E14*'GHP→EHP削減効果計算書（空調）'!$N14*X$4*0.01</f>
        <v>0</v>
      </c>
      <c r="Y10" s="187">
        <f>Y$3*'GHP→EHP削減効果計算書（空調）'!$D14*'GHP→EHP削減効果計算書（空調）'!$E14*'GHP→EHP削減効果計算書（空調）'!$N14*Y$4*0.01</f>
        <v>0</v>
      </c>
      <c r="Z10" s="187">
        <f>Z$3*'GHP→EHP削減効果計算書（空調）'!$D14*'GHP→EHP削減効果計算書（空調）'!$E14*'GHP→EHP削減効果計算書（空調）'!$N14*Z$4*0.01</f>
        <v>0</v>
      </c>
      <c r="AA10" s="187">
        <f>AA$3*'GHP→EHP削減効果計算書（空調）'!$D14*'GHP→EHP削減効果計算書（空調）'!$E14*'GHP→EHP削減効果計算書（空調）'!$N14*AA$4*0.01</f>
        <v>0</v>
      </c>
      <c r="AB10" s="187">
        <f t="shared" si="2"/>
        <v>0</v>
      </c>
    </row>
    <row r="11" spans="1:28">
      <c r="A11" s="482"/>
      <c r="B11" s="183">
        <f>'GHP→EHP削減効果計算書（空調）'!B15</f>
        <v>0</v>
      </c>
      <c r="C11" s="186">
        <f>C$3*'GHP→EHP削減効果計算書（空調）'!$D15*'GHP→EHP削減効果計算書（空調）'!$E15*'GHP→EHP削減効果計算書（空調）'!$H15*C$4*0.01</f>
        <v>0</v>
      </c>
      <c r="D11" s="186">
        <f>D$3*'GHP→EHP削減効果計算書（空調）'!$D15*'GHP→EHP削減効果計算書（空調）'!$E15*'GHP→EHP削減効果計算書（空調）'!$H15*D$4*0.01</f>
        <v>0</v>
      </c>
      <c r="E11" s="186">
        <f>E$3*'GHP→EHP削減効果計算書（空調）'!$D15*'GHP→EHP削減効果計算書（空調）'!$E15*'GHP→EHP削減効果計算書（空調）'!$H15*E$4*0.01</f>
        <v>0</v>
      </c>
      <c r="F11" s="186">
        <f>F$3*'GHP→EHP削減効果計算書（空調）'!$D15*'GHP→EHP削減効果計算書（空調）'!$E15*'GHP→EHP削減効果計算書（空調）'!$H15*F$4*0.01</f>
        <v>0</v>
      </c>
      <c r="G11" s="186">
        <f>G$3*'GHP→EHP削減効果計算書（空調）'!$D15*'GHP→EHP削減効果計算書（空調）'!$E15*'GHP→EHP削減効果計算書（空調）'!$H15*G$4*0.01</f>
        <v>0</v>
      </c>
      <c r="H11" s="186">
        <f>H$3*'GHP→EHP削減効果計算書（空調）'!$D15*'GHP→EHP削減効果計算書（空調）'!$E15*'GHP→EHP削減効果計算書（空調）'!$H15*H$4*0.01</f>
        <v>0</v>
      </c>
      <c r="I11" s="186">
        <f>I$3*'GHP→EHP削減効果計算書（空調）'!$D15*'GHP→EHP削減効果計算書（空調）'!$E15*'GHP→EHP削減効果計算書（空調）'!$H15*I$4*0.01</f>
        <v>0</v>
      </c>
      <c r="J11" s="186">
        <f>J$3*'GHP→EHP削減効果計算書（空調）'!$D15*'GHP→EHP削減効果計算書（空調）'!$E15*'GHP→EHP削減効果計算書（空調）'!$H15*J$4*0.01</f>
        <v>0</v>
      </c>
      <c r="K11" s="186">
        <f>K$3*'GHP→EHP削減効果計算書（空調）'!$D15*'GHP→EHP削減効果計算書（空調）'!$E15*'GHP→EHP削減効果計算書（空調）'!$H15*K$4*0.01</f>
        <v>0</v>
      </c>
      <c r="L11" s="186">
        <f>L$3*'GHP→EHP削減効果計算書（空調）'!$D15*'GHP→EHP削減効果計算書（空調）'!$E15*'GHP→EHP削減効果計算書（空調）'!$H15*L$4*0.01</f>
        <v>0</v>
      </c>
      <c r="M11" s="186">
        <f>M$3*'GHP→EHP削減効果計算書（空調）'!$D15*'GHP→EHP削減効果計算書（空調）'!$E15*'GHP→EHP削減効果計算書（空調）'!$H15*M$4*0.01</f>
        <v>0</v>
      </c>
      <c r="N11" s="186">
        <f>N$3*'GHP→EHP削減効果計算書（空調）'!$D15*'GHP→EHP削減効果計算書（空調）'!$E15*'GHP→EHP削減効果計算書（空調）'!$H15*N$4*0.01</f>
        <v>0</v>
      </c>
      <c r="O11" s="186">
        <f t="shared" si="1"/>
        <v>0</v>
      </c>
      <c r="P11" s="187">
        <f>P$3*'GHP→EHP削減効果計算書（空調）'!$D15*'GHP→EHP削減効果計算書（空調）'!$E15*'GHP→EHP削減効果計算書（空調）'!$N15*P$4*0.01</f>
        <v>0</v>
      </c>
      <c r="Q11" s="187">
        <f>Q$3*'GHP→EHP削減効果計算書（空調）'!$D15*'GHP→EHP削減効果計算書（空調）'!$E15*'GHP→EHP削減効果計算書（空調）'!$N15*Q$4*0.01</f>
        <v>0</v>
      </c>
      <c r="R11" s="187">
        <f>R$3*'GHP→EHP削減効果計算書（空調）'!$D15*'GHP→EHP削減効果計算書（空調）'!$E15*'GHP→EHP削減効果計算書（空調）'!$N15*R$4*0.01</f>
        <v>0</v>
      </c>
      <c r="S11" s="187">
        <f>S$3*'GHP→EHP削減効果計算書（空調）'!$D15*'GHP→EHP削減効果計算書（空調）'!$E15*'GHP→EHP削減効果計算書（空調）'!$N15*S$4*0.01</f>
        <v>0</v>
      </c>
      <c r="T11" s="187">
        <f>T$3*'GHP→EHP削減効果計算書（空調）'!$D15*'GHP→EHP削減効果計算書（空調）'!$E15*'GHP→EHP削減効果計算書（空調）'!$N15*T$4*0.01</f>
        <v>0</v>
      </c>
      <c r="U11" s="187">
        <f>U$3*'GHP→EHP削減効果計算書（空調）'!$D15*'GHP→EHP削減効果計算書（空調）'!$E15*'GHP→EHP削減効果計算書（空調）'!$N15*U$4*0.01</f>
        <v>0</v>
      </c>
      <c r="V11" s="187">
        <f>V$3*'GHP→EHP削減効果計算書（空調）'!$D15*'GHP→EHP削減効果計算書（空調）'!$E15*'GHP→EHP削減効果計算書（空調）'!$N15*V$4*0.01</f>
        <v>0</v>
      </c>
      <c r="W11" s="187">
        <f>W$3*'GHP→EHP削減効果計算書（空調）'!$D15*'GHP→EHP削減効果計算書（空調）'!$E15*'GHP→EHP削減効果計算書（空調）'!$N15*W$4*0.01</f>
        <v>0</v>
      </c>
      <c r="X11" s="187">
        <f>X$3*'GHP→EHP削減効果計算書（空調）'!$D15*'GHP→EHP削減効果計算書（空調）'!$E15*'GHP→EHP削減効果計算書（空調）'!$N15*X$4*0.01</f>
        <v>0</v>
      </c>
      <c r="Y11" s="187">
        <f>Y$3*'GHP→EHP削減効果計算書（空調）'!$D15*'GHP→EHP削減効果計算書（空調）'!$E15*'GHP→EHP削減効果計算書（空調）'!$N15*Y$4*0.01</f>
        <v>0</v>
      </c>
      <c r="Z11" s="187">
        <f>Z$3*'GHP→EHP削減効果計算書（空調）'!$D15*'GHP→EHP削減効果計算書（空調）'!$E15*'GHP→EHP削減効果計算書（空調）'!$N15*Z$4*0.01</f>
        <v>0</v>
      </c>
      <c r="AA11" s="187">
        <f>AA$3*'GHP→EHP削減効果計算書（空調）'!$D15*'GHP→EHP削減効果計算書（空調）'!$E15*'GHP→EHP削減効果計算書（空調）'!$N15*AA$4*0.01</f>
        <v>0</v>
      </c>
      <c r="AB11" s="187">
        <f t="shared" si="2"/>
        <v>0</v>
      </c>
    </row>
    <row r="12" spans="1:28">
      <c r="A12" s="482"/>
      <c r="B12" s="183">
        <f>'GHP→EHP削減効果計算書（空調）'!B16</f>
        <v>0</v>
      </c>
      <c r="C12" s="186">
        <f>C$3*'GHP→EHP削減効果計算書（空調）'!$D16*'GHP→EHP削減効果計算書（空調）'!$E16*'GHP→EHP削減効果計算書（空調）'!$H16*C$4*0.01</f>
        <v>0</v>
      </c>
      <c r="D12" s="186">
        <f>D$3*'GHP→EHP削減効果計算書（空調）'!$D16*'GHP→EHP削減効果計算書（空調）'!$E16*'GHP→EHP削減効果計算書（空調）'!$H16*D$4*0.01</f>
        <v>0</v>
      </c>
      <c r="E12" s="186">
        <f>E$3*'GHP→EHP削減効果計算書（空調）'!$D16*'GHP→EHP削減効果計算書（空調）'!$E16*'GHP→EHP削減効果計算書（空調）'!$H16*E$4*0.01</f>
        <v>0</v>
      </c>
      <c r="F12" s="186">
        <f>F$3*'GHP→EHP削減効果計算書（空調）'!$D16*'GHP→EHP削減効果計算書（空調）'!$E16*'GHP→EHP削減効果計算書（空調）'!$H16*F$4*0.01</f>
        <v>0</v>
      </c>
      <c r="G12" s="186">
        <f>G$3*'GHP→EHP削減効果計算書（空調）'!$D16*'GHP→EHP削減効果計算書（空調）'!$E16*'GHP→EHP削減効果計算書（空調）'!$H16*G$4*0.01</f>
        <v>0</v>
      </c>
      <c r="H12" s="186">
        <f>H$3*'GHP→EHP削減効果計算書（空調）'!$D16*'GHP→EHP削減効果計算書（空調）'!$E16*'GHP→EHP削減効果計算書（空調）'!$H16*H$4*0.01</f>
        <v>0</v>
      </c>
      <c r="I12" s="186">
        <f>I$3*'GHP→EHP削減効果計算書（空調）'!$D16*'GHP→EHP削減効果計算書（空調）'!$E16*'GHP→EHP削減効果計算書（空調）'!$H16*I$4*0.01</f>
        <v>0</v>
      </c>
      <c r="J12" s="186">
        <f>J$3*'GHP→EHP削減効果計算書（空調）'!$D16*'GHP→EHP削減効果計算書（空調）'!$E16*'GHP→EHP削減効果計算書（空調）'!$H16*J$4*0.01</f>
        <v>0</v>
      </c>
      <c r="K12" s="186">
        <f>K$3*'GHP→EHP削減効果計算書（空調）'!$D16*'GHP→EHP削減効果計算書（空調）'!$E16*'GHP→EHP削減効果計算書（空調）'!$H16*K$4*0.01</f>
        <v>0</v>
      </c>
      <c r="L12" s="186">
        <f>L$3*'GHP→EHP削減効果計算書（空調）'!$D16*'GHP→EHP削減効果計算書（空調）'!$E16*'GHP→EHP削減効果計算書（空調）'!$H16*L$4*0.01</f>
        <v>0</v>
      </c>
      <c r="M12" s="186">
        <f>M$3*'GHP→EHP削減効果計算書（空調）'!$D16*'GHP→EHP削減効果計算書（空調）'!$E16*'GHP→EHP削減効果計算書（空調）'!$H16*M$4*0.01</f>
        <v>0</v>
      </c>
      <c r="N12" s="186">
        <f>N$3*'GHP→EHP削減効果計算書（空調）'!$D16*'GHP→EHP削減効果計算書（空調）'!$E16*'GHP→EHP削減効果計算書（空調）'!$H16*N$4*0.01</f>
        <v>0</v>
      </c>
      <c r="O12" s="186">
        <f t="shared" si="1"/>
        <v>0</v>
      </c>
      <c r="P12" s="187">
        <f>P$3*'GHP→EHP削減効果計算書（空調）'!$D16*'GHP→EHP削減効果計算書（空調）'!$E16*'GHP→EHP削減効果計算書（空調）'!$N16*P$4*0.01</f>
        <v>0</v>
      </c>
      <c r="Q12" s="187">
        <f>Q$3*'GHP→EHP削減効果計算書（空調）'!$D16*'GHP→EHP削減効果計算書（空調）'!$E16*'GHP→EHP削減効果計算書（空調）'!$N16*Q$4*0.01</f>
        <v>0</v>
      </c>
      <c r="R12" s="187">
        <f>R$3*'GHP→EHP削減効果計算書（空調）'!$D16*'GHP→EHP削減効果計算書（空調）'!$E16*'GHP→EHP削減効果計算書（空調）'!$N16*R$4*0.01</f>
        <v>0</v>
      </c>
      <c r="S12" s="187">
        <f>S$3*'GHP→EHP削減効果計算書（空調）'!$D16*'GHP→EHP削減効果計算書（空調）'!$E16*'GHP→EHP削減効果計算書（空調）'!$N16*S$4*0.01</f>
        <v>0</v>
      </c>
      <c r="T12" s="187">
        <f>T$3*'GHP→EHP削減効果計算書（空調）'!$D16*'GHP→EHP削減効果計算書（空調）'!$E16*'GHP→EHP削減効果計算書（空調）'!$N16*T$4*0.01</f>
        <v>0</v>
      </c>
      <c r="U12" s="187">
        <f>U$3*'GHP→EHP削減効果計算書（空調）'!$D16*'GHP→EHP削減効果計算書（空調）'!$E16*'GHP→EHP削減効果計算書（空調）'!$N16*U$4*0.01</f>
        <v>0</v>
      </c>
      <c r="V12" s="187">
        <f>V$3*'GHP→EHP削減効果計算書（空調）'!$D16*'GHP→EHP削減効果計算書（空調）'!$E16*'GHP→EHP削減効果計算書（空調）'!$N16*V$4*0.01</f>
        <v>0</v>
      </c>
      <c r="W12" s="187">
        <f>W$3*'GHP→EHP削減効果計算書（空調）'!$D16*'GHP→EHP削減効果計算書（空調）'!$E16*'GHP→EHP削減効果計算書（空調）'!$N16*W$4*0.01</f>
        <v>0</v>
      </c>
      <c r="X12" s="187">
        <f>X$3*'GHP→EHP削減効果計算書（空調）'!$D16*'GHP→EHP削減効果計算書（空調）'!$E16*'GHP→EHP削減効果計算書（空調）'!$N16*X$4*0.01</f>
        <v>0</v>
      </c>
      <c r="Y12" s="187">
        <f>Y$3*'GHP→EHP削減効果計算書（空調）'!$D16*'GHP→EHP削減効果計算書（空調）'!$E16*'GHP→EHP削減効果計算書（空調）'!$N16*Y$4*0.01</f>
        <v>0</v>
      </c>
      <c r="Z12" s="187">
        <f>Z$3*'GHP→EHP削減効果計算書（空調）'!$D16*'GHP→EHP削減効果計算書（空調）'!$E16*'GHP→EHP削減効果計算書（空調）'!$N16*Z$4*0.01</f>
        <v>0</v>
      </c>
      <c r="AA12" s="187">
        <f>AA$3*'GHP→EHP削減効果計算書（空調）'!$D16*'GHP→EHP削減効果計算書（空調）'!$E16*'GHP→EHP削減効果計算書（空調）'!$N16*AA$4*0.01</f>
        <v>0</v>
      </c>
      <c r="AB12" s="187">
        <f t="shared" si="2"/>
        <v>0</v>
      </c>
    </row>
    <row r="13" spans="1:28">
      <c r="A13" s="482"/>
      <c r="B13" s="183">
        <f>'GHP→EHP削減効果計算書（空調）'!B17</f>
        <v>0</v>
      </c>
      <c r="C13" s="186">
        <f>C$3*'GHP→EHP削減効果計算書（空調）'!$D17*'GHP→EHP削減効果計算書（空調）'!$E17*'GHP→EHP削減効果計算書（空調）'!$H17*C$4*0.01</f>
        <v>0</v>
      </c>
      <c r="D13" s="186">
        <f>D$3*'GHP→EHP削減効果計算書（空調）'!$D17*'GHP→EHP削減効果計算書（空調）'!$E17*'GHP→EHP削減効果計算書（空調）'!$H17*D$4*0.01</f>
        <v>0</v>
      </c>
      <c r="E13" s="186">
        <f>E$3*'GHP→EHP削減効果計算書（空調）'!$D17*'GHP→EHP削減効果計算書（空調）'!$E17*'GHP→EHP削減効果計算書（空調）'!$H17*E$4*0.01</f>
        <v>0</v>
      </c>
      <c r="F13" s="186">
        <f>F$3*'GHP→EHP削減効果計算書（空調）'!$D17*'GHP→EHP削減効果計算書（空調）'!$E17*'GHP→EHP削減効果計算書（空調）'!$H17*F$4*0.01</f>
        <v>0</v>
      </c>
      <c r="G13" s="186">
        <f>G$3*'GHP→EHP削減効果計算書（空調）'!$D17*'GHP→EHP削減効果計算書（空調）'!$E17*'GHP→EHP削減効果計算書（空調）'!$H17*G$4*0.01</f>
        <v>0</v>
      </c>
      <c r="H13" s="186">
        <f>H$3*'GHP→EHP削減効果計算書（空調）'!$D17*'GHP→EHP削減効果計算書（空調）'!$E17*'GHP→EHP削減効果計算書（空調）'!$H17*H$4*0.01</f>
        <v>0</v>
      </c>
      <c r="I13" s="186">
        <f>I$3*'GHP→EHP削減効果計算書（空調）'!$D17*'GHP→EHP削減効果計算書（空調）'!$E17*'GHP→EHP削減効果計算書（空調）'!$H17*I$4*0.01</f>
        <v>0</v>
      </c>
      <c r="J13" s="186">
        <f>J$3*'GHP→EHP削減効果計算書（空調）'!$D17*'GHP→EHP削減効果計算書（空調）'!$E17*'GHP→EHP削減効果計算書（空調）'!$H17*J$4*0.01</f>
        <v>0</v>
      </c>
      <c r="K13" s="186">
        <f>K$3*'GHP→EHP削減効果計算書（空調）'!$D17*'GHP→EHP削減効果計算書（空調）'!$E17*'GHP→EHP削減効果計算書（空調）'!$H17*K$4*0.01</f>
        <v>0</v>
      </c>
      <c r="L13" s="186">
        <f>L$3*'GHP→EHP削減効果計算書（空調）'!$D17*'GHP→EHP削減効果計算書（空調）'!$E17*'GHP→EHP削減効果計算書（空調）'!$H17*L$4*0.01</f>
        <v>0</v>
      </c>
      <c r="M13" s="186">
        <f>M$3*'GHP→EHP削減効果計算書（空調）'!$D17*'GHP→EHP削減効果計算書（空調）'!$E17*'GHP→EHP削減効果計算書（空調）'!$H17*M$4*0.01</f>
        <v>0</v>
      </c>
      <c r="N13" s="186">
        <f>N$3*'GHP→EHP削減効果計算書（空調）'!$D17*'GHP→EHP削減効果計算書（空調）'!$E17*'GHP→EHP削減効果計算書（空調）'!$H17*N$4*0.01</f>
        <v>0</v>
      </c>
      <c r="O13" s="186">
        <f t="shared" si="1"/>
        <v>0</v>
      </c>
      <c r="P13" s="187">
        <f>P$3*'GHP→EHP削減効果計算書（空調）'!$D17*'GHP→EHP削減効果計算書（空調）'!$E17*'GHP→EHP削減効果計算書（空調）'!$N17*P$4*0.01</f>
        <v>0</v>
      </c>
      <c r="Q13" s="187">
        <f>Q$3*'GHP→EHP削減効果計算書（空調）'!$D17*'GHP→EHP削減効果計算書（空調）'!$E17*'GHP→EHP削減効果計算書（空調）'!$N17*Q$4*0.01</f>
        <v>0</v>
      </c>
      <c r="R13" s="187">
        <f>R$3*'GHP→EHP削減効果計算書（空調）'!$D17*'GHP→EHP削減効果計算書（空調）'!$E17*'GHP→EHP削減効果計算書（空調）'!$N17*R$4*0.01</f>
        <v>0</v>
      </c>
      <c r="S13" s="187">
        <f>S$3*'GHP→EHP削減効果計算書（空調）'!$D17*'GHP→EHP削減効果計算書（空調）'!$E17*'GHP→EHP削減効果計算書（空調）'!$N17*S$4*0.01</f>
        <v>0</v>
      </c>
      <c r="T13" s="187">
        <f>T$3*'GHP→EHP削減効果計算書（空調）'!$D17*'GHP→EHP削減効果計算書（空調）'!$E17*'GHP→EHP削減効果計算書（空調）'!$N17*T$4*0.01</f>
        <v>0</v>
      </c>
      <c r="U13" s="187">
        <f>U$3*'GHP→EHP削減効果計算書（空調）'!$D17*'GHP→EHP削減効果計算書（空調）'!$E17*'GHP→EHP削減効果計算書（空調）'!$N17*U$4*0.01</f>
        <v>0</v>
      </c>
      <c r="V13" s="187">
        <f>V$3*'GHP→EHP削減効果計算書（空調）'!$D17*'GHP→EHP削減効果計算書（空調）'!$E17*'GHP→EHP削減効果計算書（空調）'!$N17*V$4*0.01</f>
        <v>0</v>
      </c>
      <c r="W13" s="187">
        <f>W$3*'GHP→EHP削減効果計算書（空調）'!$D17*'GHP→EHP削減効果計算書（空調）'!$E17*'GHP→EHP削減効果計算書（空調）'!$N17*W$4*0.01</f>
        <v>0</v>
      </c>
      <c r="X13" s="187">
        <f>X$3*'GHP→EHP削減効果計算書（空調）'!$D17*'GHP→EHP削減効果計算書（空調）'!$E17*'GHP→EHP削減効果計算書（空調）'!$N17*X$4*0.01</f>
        <v>0</v>
      </c>
      <c r="Y13" s="187">
        <f>Y$3*'GHP→EHP削減効果計算書（空調）'!$D17*'GHP→EHP削減効果計算書（空調）'!$E17*'GHP→EHP削減効果計算書（空調）'!$N17*Y$4*0.01</f>
        <v>0</v>
      </c>
      <c r="Z13" s="187">
        <f>Z$3*'GHP→EHP削減効果計算書（空調）'!$D17*'GHP→EHP削減効果計算書（空調）'!$E17*'GHP→EHP削減効果計算書（空調）'!$N17*Z$4*0.01</f>
        <v>0</v>
      </c>
      <c r="AA13" s="187">
        <f>AA$3*'GHP→EHP削減効果計算書（空調）'!$D17*'GHP→EHP削減効果計算書（空調）'!$E17*'GHP→EHP削減効果計算書（空調）'!$N17*AA$4*0.01</f>
        <v>0</v>
      </c>
      <c r="AB13" s="187">
        <f t="shared" si="2"/>
        <v>0</v>
      </c>
    </row>
    <row r="14" spans="1:28">
      <c r="A14" s="482"/>
      <c r="B14" s="183">
        <f>'GHP→EHP削減効果計算書（空調）'!B18</f>
        <v>0</v>
      </c>
      <c r="C14" s="186">
        <f>C$3*'GHP→EHP削減効果計算書（空調）'!$D18*'GHP→EHP削減効果計算書（空調）'!$E18*'GHP→EHP削減効果計算書（空調）'!$H18*C$4*0.01</f>
        <v>0</v>
      </c>
      <c r="D14" s="186">
        <f>D$3*'GHP→EHP削減効果計算書（空調）'!$D18*'GHP→EHP削減効果計算書（空調）'!$E18*'GHP→EHP削減効果計算書（空調）'!$H18*D$4*0.01</f>
        <v>0</v>
      </c>
      <c r="E14" s="186">
        <f>E$3*'GHP→EHP削減効果計算書（空調）'!$D18*'GHP→EHP削減効果計算書（空調）'!$E18*'GHP→EHP削減効果計算書（空調）'!$H18*E$4*0.01</f>
        <v>0</v>
      </c>
      <c r="F14" s="186">
        <f>F$3*'GHP→EHP削減効果計算書（空調）'!$D18*'GHP→EHP削減効果計算書（空調）'!$E18*'GHP→EHP削減効果計算書（空調）'!$H18*F$4*0.01</f>
        <v>0</v>
      </c>
      <c r="G14" s="186">
        <f>G$3*'GHP→EHP削減効果計算書（空調）'!$D18*'GHP→EHP削減効果計算書（空調）'!$E18*'GHP→EHP削減効果計算書（空調）'!$H18*G$4*0.01</f>
        <v>0</v>
      </c>
      <c r="H14" s="186">
        <f>H$3*'GHP→EHP削減効果計算書（空調）'!$D18*'GHP→EHP削減効果計算書（空調）'!$E18*'GHP→EHP削減効果計算書（空調）'!$H18*H$4*0.01</f>
        <v>0</v>
      </c>
      <c r="I14" s="186">
        <f>I$3*'GHP→EHP削減効果計算書（空調）'!$D18*'GHP→EHP削減効果計算書（空調）'!$E18*'GHP→EHP削減効果計算書（空調）'!$H18*I$4*0.01</f>
        <v>0</v>
      </c>
      <c r="J14" s="186">
        <f>J$3*'GHP→EHP削減効果計算書（空調）'!$D18*'GHP→EHP削減効果計算書（空調）'!$E18*'GHP→EHP削減効果計算書（空調）'!$H18*J$4*0.01</f>
        <v>0</v>
      </c>
      <c r="K14" s="186">
        <f>K$3*'GHP→EHP削減効果計算書（空調）'!$D18*'GHP→EHP削減効果計算書（空調）'!$E18*'GHP→EHP削減効果計算書（空調）'!$H18*K$4*0.01</f>
        <v>0</v>
      </c>
      <c r="L14" s="186">
        <f>L$3*'GHP→EHP削減効果計算書（空調）'!$D18*'GHP→EHP削減効果計算書（空調）'!$E18*'GHP→EHP削減効果計算書（空調）'!$H18*L$4*0.01</f>
        <v>0</v>
      </c>
      <c r="M14" s="186">
        <f>M$3*'GHP→EHP削減効果計算書（空調）'!$D18*'GHP→EHP削減効果計算書（空調）'!$E18*'GHP→EHP削減効果計算書（空調）'!$H18*M$4*0.01</f>
        <v>0</v>
      </c>
      <c r="N14" s="186">
        <f>N$3*'GHP→EHP削減効果計算書（空調）'!$D18*'GHP→EHP削減効果計算書（空調）'!$E18*'GHP→EHP削減効果計算書（空調）'!$H18*N$4*0.01</f>
        <v>0</v>
      </c>
      <c r="O14" s="186">
        <f t="shared" si="1"/>
        <v>0</v>
      </c>
      <c r="P14" s="187">
        <f>P$3*'GHP→EHP削減効果計算書（空調）'!$D18*'GHP→EHP削減効果計算書（空調）'!$E18*'GHP→EHP削減効果計算書（空調）'!$N18*P$4*0.01</f>
        <v>0</v>
      </c>
      <c r="Q14" s="187">
        <f>Q$3*'GHP→EHP削減効果計算書（空調）'!$D18*'GHP→EHP削減効果計算書（空調）'!$E18*'GHP→EHP削減効果計算書（空調）'!$N18*Q$4*0.01</f>
        <v>0</v>
      </c>
      <c r="R14" s="187">
        <f>R$3*'GHP→EHP削減効果計算書（空調）'!$D18*'GHP→EHP削減効果計算書（空調）'!$E18*'GHP→EHP削減効果計算書（空調）'!$N18*R$4*0.01</f>
        <v>0</v>
      </c>
      <c r="S14" s="187">
        <f>S$3*'GHP→EHP削減効果計算書（空調）'!$D18*'GHP→EHP削減効果計算書（空調）'!$E18*'GHP→EHP削減効果計算書（空調）'!$N18*S$4*0.01</f>
        <v>0</v>
      </c>
      <c r="T14" s="187">
        <f>T$3*'GHP→EHP削減効果計算書（空調）'!$D18*'GHP→EHP削減効果計算書（空調）'!$E18*'GHP→EHP削減効果計算書（空調）'!$N18*T$4*0.01</f>
        <v>0</v>
      </c>
      <c r="U14" s="187">
        <f>U$3*'GHP→EHP削減効果計算書（空調）'!$D18*'GHP→EHP削減効果計算書（空調）'!$E18*'GHP→EHP削減効果計算書（空調）'!$N18*U$4*0.01</f>
        <v>0</v>
      </c>
      <c r="V14" s="187">
        <f>V$3*'GHP→EHP削減効果計算書（空調）'!$D18*'GHP→EHP削減効果計算書（空調）'!$E18*'GHP→EHP削減効果計算書（空調）'!$N18*V$4*0.01</f>
        <v>0</v>
      </c>
      <c r="W14" s="187">
        <f>W$3*'GHP→EHP削減効果計算書（空調）'!$D18*'GHP→EHP削減効果計算書（空調）'!$E18*'GHP→EHP削減効果計算書（空調）'!$N18*W$4*0.01</f>
        <v>0</v>
      </c>
      <c r="X14" s="187">
        <f>X$3*'GHP→EHP削減効果計算書（空調）'!$D18*'GHP→EHP削減効果計算書（空調）'!$E18*'GHP→EHP削減効果計算書（空調）'!$N18*X$4*0.01</f>
        <v>0</v>
      </c>
      <c r="Y14" s="187">
        <f>Y$3*'GHP→EHP削減効果計算書（空調）'!$D18*'GHP→EHP削減効果計算書（空調）'!$E18*'GHP→EHP削減効果計算書（空調）'!$N18*Y$4*0.01</f>
        <v>0</v>
      </c>
      <c r="Z14" s="187">
        <f>Z$3*'GHP→EHP削減効果計算書（空調）'!$D18*'GHP→EHP削減効果計算書（空調）'!$E18*'GHP→EHP削減効果計算書（空調）'!$N18*Z$4*0.01</f>
        <v>0</v>
      </c>
      <c r="AA14" s="187">
        <f>AA$3*'GHP→EHP削減効果計算書（空調）'!$D18*'GHP→EHP削減効果計算書（空調）'!$E18*'GHP→EHP削減効果計算書（空調）'!$N18*AA$4*0.01</f>
        <v>0</v>
      </c>
      <c r="AB14" s="187">
        <f t="shared" si="2"/>
        <v>0</v>
      </c>
    </row>
    <row r="15" spans="1:28">
      <c r="A15" s="482"/>
      <c r="B15" s="183">
        <f>'GHP→EHP削減効果計算書（空調）'!B19</f>
        <v>0</v>
      </c>
      <c r="C15" s="186">
        <f>C$3*'GHP→EHP削減効果計算書（空調）'!$D19*'GHP→EHP削減効果計算書（空調）'!$E19*'GHP→EHP削減効果計算書（空調）'!$H19*C$4*0.01</f>
        <v>0</v>
      </c>
      <c r="D15" s="186">
        <f>D$3*'GHP→EHP削減効果計算書（空調）'!$D19*'GHP→EHP削減効果計算書（空調）'!$E19*'GHP→EHP削減効果計算書（空調）'!$H19*D$4*0.01</f>
        <v>0</v>
      </c>
      <c r="E15" s="186">
        <f>E$3*'GHP→EHP削減効果計算書（空調）'!$D19*'GHP→EHP削減効果計算書（空調）'!$E19*'GHP→EHP削減効果計算書（空調）'!$H19*E$4*0.01</f>
        <v>0</v>
      </c>
      <c r="F15" s="186">
        <f>F$3*'GHP→EHP削減効果計算書（空調）'!$D19*'GHP→EHP削減効果計算書（空調）'!$E19*'GHP→EHP削減効果計算書（空調）'!$H19*F$4*0.01</f>
        <v>0</v>
      </c>
      <c r="G15" s="186">
        <f>G$3*'GHP→EHP削減効果計算書（空調）'!$D19*'GHP→EHP削減効果計算書（空調）'!$E19*'GHP→EHP削減効果計算書（空調）'!$H19*G$4*0.01</f>
        <v>0</v>
      </c>
      <c r="H15" s="186">
        <f>H$3*'GHP→EHP削減効果計算書（空調）'!$D19*'GHP→EHP削減効果計算書（空調）'!$E19*'GHP→EHP削減効果計算書（空調）'!$H19*H$4*0.01</f>
        <v>0</v>
      </c>
      <c r="I15" s="186">
        <f>I$3*'GHP→EHP削減効果計算書（空調）'!$D19*'GHP→EHP削減効果計算書（空調）'!$E19*'GHP→EHP削減効果計算書（空調）'!$H19*I$4*0.01</f>
        <v>0</v>
      </c>
      <c r="J15" s="186">
        <f>J$3*'GHP→EHP削減効果計算書（空調）'!$D19*'GHP→EHP削減効果計算書（空調）'!$E19*'GHP→EHP削減効果計算書（空調）'!$H19*J$4*0.01</f>
        <v>0</v>
      </c>
      <c r="K15" s="186">
        <f>K$3*'GHP→EHP削減効果計算書（空調）'!$D19*'GHP→EHP削減効果計算書（空調）'!$E19*'GHP→EHP削減効果計算書（空調）'!$H19*K$4*0.01</f>
        <v>0</v>
      </c>
      <c r="L15" s="186">
        <f>L$3*'GHP→EHP削減効果計算書（空調）'!$D19*'GHP→EHP削減効果計算書（空調）'!$E19*'GHP→EHP削減効果計算書（空調）'!$H19*L$4*0.01</f>
        <v>0</v>
      </c>
      <c r="M15" s="186">
        <f>M$3*'GHP→EHP削減効果計算書（空調）'!$D19*'GHP→EHP削減効果計算書（空調）'!$E19*'GHP→EHP削減効果計算書（空調）'!$H19*M$4*0.01</f>
        <v>0</v>
      </c>
      <c r="N15" s="186">
        <f>N$3*'GHP→EHP削減効果計算書（空調）'!$D19*'GHP→EHP削減効果計算書（空調）'!$E19*'GHP→EHP削減効果計算書（空調）'!$H19*N$4*0.01</f>
        <v>0</v>
      </c>
      <c r="O15" s="186">
        <f t="shared" si="1"/>
        <v>0</v>
      </c>
      <c r="P15" s="187">
        <f>P$3*'GHP→EHP削減効果計算書（空調）'!$D19*'GHP→EHP削減効果計算書（空調）'!$E19*'GHP→EHP削減効果計算書（空調）'!$N19*P$4*0.01</f>
        <v>0</v>
      </c>
      <c r="Q15" s="187">
        <f>Q$3*'GHP→EHP削減効果計算書（空調）'!$D19*'GHP→EHP削減効果計算書（空調）'!$E19*'GHP→EHP削減効果計算書（空調）'!$N19*Q$4*0.01</f>
        <v>0</v>
      </c>
      <c r="R15" s="187">
        <f>R$3*'GHP→EHP削減効果計算書（空調）'!$D19*'GHP→EHP削減効果計算書（空調）'!$E19*'GHP→EHP削減効果計算書（空調）'!$N19*R$4*0.01</f>
        <v>0</v>
      </c>
      <c r="S15" s="187">
        <f>S$3*'GHP→EHP削減効果計算書（空調）'!$D19*'GHP→EHP削減効果計算書（空調）'!$E19*'GHP→EHP削減効果計算書（空調）'!$N19*S$4*0.01</f>
        <v>0</v>
      </c>
      <c r="T15" s="187">
        <f>T$3*'GHP→EHP削減効果計算書（空調）'!$D19*'GHP→EHP削減効果計算書（空調）'!$E19*'GHP→EHP削減効果計算書（空調）'!$N19*T$4*0.01</f>
        <v>0</v>
      </c>
      <c r="U15" s="187">
        <f>U$3*'GHP→EHP削減効果計算書（空調）'!$D19*'GHP→EHP削減効果計算書（空調）'!$E19*'GHP→EHP削減効果計算書（空調）'!$N19*U$4*0.01</f>
        <v>0</v>
      </c>
      <c r="V15" s="187">
        <f>V$3*'GHP→EHP削減効果計算書（空調）'!$D19*'GHP→EHP削減効果計算書（空調）'!$E19*'GHP→EHP削減効果計算書（空調）'!$N19*V$4*0.01</f>
        <v>0</v>
      </c>
      <c r="W15" s="187">
        <f>W$3*'GHP→EHP削減効果計算書（空調）'!$D19*'GHP→EHP削減効果計算書（空調）'!$E19*'GHP→EHP削減効果計算書（空調）'!$N19*W$4*0.01</f>
        <v>0</v>
      </c>
      <c r="X15" s="187">
        <f>X$3*'GHP→EHP削減効果計算書（空調）'!$D19*'GHP→EHP削減効果計算書（空調）'!$E19*'GHP→EHP削減効果計算書（空調）'!$N19*X$4*0.01</f>
        <v>0</v>
      </c>
      <c r="Y15" s="187">
        <f>Y$3*'GHP→EHP削減効果計算書（空調）'!$D19*'GHP→EHP削減効果計算書（空調）'!$E19*'GHP→EHP削減効果計算書（空調）'!$N19*Y$4*0.01</f>
        <v>0</v>
      </c>
      <c r="Z15" s="187">
        <f>Z$3*'GHP→EHP削減効果計算書（空調）'!$D19*'GHP→EHP削減効果計算書（空調）'!$E19*'GHP→EHP削減効果計算書（空調）'!$N19*Z$4*0.01</f>
        <v>0</v>
      </c>
      <c r="AA15" s="187">
        <f>AA$3*'GHP→EHP削減効果計算書（空調）'!$D19*'GHP→EHP削減効果計算書（空調）'!$E19*'GHP→EHP削減効果計算書（空調）'!$N19*AA$4*0.01</f>
        <v>0</v>
      </c>
      <c r="AB15" s="187">
        <f t="shared" si="2"/>
        <v>0</v>
      </c>
    </row>
    <row r="16" spans="1:28">
      <c r="A16" s="482"/>
      <c r="B16" s="183">
        <f>'GHP→EHP削減効果計算書（空調）'!B20</f>
        <v>0</v>
      </c>
      <c r="C16" s="186">
        <f>C$3*'GHP→EHP削減効果計算書（空調）'!$D20*'GHP→EHP削減効果計算書（空調）'!$E20*'GHP→EHP削減効果計算書（空調）'!$H20*C$4*0.01</f>
        <v>0</v>
      </c>
      <c r="D16" s="186">
        <f>D$3*'GHP→EHP削減効果計算書（空調）'!$D20*'GHP→EHP削減効果計算書（空調）'!$E20*'GHP→EHP削減効果計算書（空調）'!$H20*D$4*0.01</f>
        <v>0</v>
      </c>
      <c r="E16" s="186">
        <f>E$3*'GHP→EHP削減効果計算書（空調）'!$D20*'GHP→EHP削減効果計算書（空調）'!$E20*'GHP→EHP削減効果計算書（空調）'!$H20*E$4*0.01</f>
        <v>0</v>
      </c>
      <c r="F16" s="186">
        <f>F$3*'GHP→EHP削減効果計算書（空調）'!$D20*'GHP→EHP削減効果計算書（空調）'!$E20*'GHP→EHP削減効果計算書（空調）'!$H20*F$4*0.01</f>
        <v>0</v>
      </c>
      <c r="G16" s="186">
        <f>G$3*'GHP→EHP削減効果計算書（空調）'!$D20*'GHP→EHP削減効果計算書（空調）'!$E20*'GHP→EHP削減効果計算書（空調）'!$H20*G$4*0.01</f>
        <v>0</v>
      </c>
      <c r="H16" s="186">
        <f>H$3*'GHP→EHP削減効果計算書（空調）'!$D20*'GHP→EHP削減効果計算書（空調）'!$E20*'GHP→EHP削減効果計算書（空調）'!$H20*H$4*0.01</f>
        <v>0</v>
      </c>
      <c r="I16" s="186">
        <f>I$3*'GHP→EHP削減効果計算書（空調）'!$D20*'GHP→EHP削減効果計算書（空調）'!$E20*'GHP→EHP削減効果計算書（空調）'!$H20*I$4*0.01</f>
        <v>0</v>
      </c>
      <c r="J16" s="186">
        <f>J$3*'GHP→EHP削減効果計算書（空調）'!$D20*'GHP→EHP削減効果計算書（空調）'!$E20*'GHP→EHP削減効果計算書（空調）'!$H20*J$4*0.01</f>
        <v>0</v>
      </c>
      <c r="K16" s="186">
        <f>K$3*'GHP→EHP削減効果計算書（空調）'!$D20*'GHP→EHP削減効果計算書（空調）'!$E20*'GHP→EHP削減効果計算書（空調）'!$H20*K$4*0.01</f>
        <v>0</v>
      </c>
      <c r="L16" s="186">
        <f>L$3*'GHP→EHP削減効果計算書（空調）'!$D20*'GHP→EHP削減効果計算書（空調）'!$E20*'GHP→EHP削減効果計算書（空調）'!$H20*L$4*0.01</f>
        <v>0</v>
      </c>
      <c r="M16" s="186">
        <f>M$3*'GHP→EHP削減効果計算書（空調）'!$D20*'GHP→EHP削減効果計算書（空調）'!$E20*'GHP→EHP削減効果計算書（空調）'!$H20*M$4*0.01</f>
        <v>0</v>
      </c>
      <c r="N16" s="186">
        <f>N$3*'GHP→EHP削減効果計算書（空調）'!$D20*'GHP→EHP削減効果計算書（空調）'!$E20*'GHP→EHP削減効果計算書（空調）'!$H20*N$4*0.01</f>
        <v>0</v>
      </c>
      <c r="O16" s="186">
        <f t="shared" si="1"/>
        <v>0</v>
      </c>
      <c r="P16" s="187">
        <f>P$3*'GHP→EHP削減効果計算書（空調）'!$D20*'GHP→EHP削減効果計算書（空調）'!$E20*'GHP→EHP削減効果計算書（空調）'!$N20*P$4*0.01</f>
        <v>0</v>
      </c>
      <c r="Q16" s="187">
        <f>Q$3*'GHP→EHP削減効果計算書（空調）'!$D20*'GHP→EHP削減効果計算書（空調）'!$E20*'GHP→EHP削減効果計算書（空調）'!$N20*Q$4*0.01</f>
        <v>0</v>
      </c>
      <c r="R16" s="187">
        <f>R$3*'GHP→EHP削減効果計算書（空調）'!$D20*'GHP→EHP削減効果計算書（空調）'!$E20*'GHP→EHP削減効果計算書（空調）'!$N20*R$4*0.01</f>
        <v>0</v>
      </c>
      <c r="S16" s="187">
        <f>S$3*'GHP→EHP削減効果計算書（空調）'!$D20*'GHP→EHP削減効果計算書（空調）'!$E20*'GHP→EHP削減効果計算書（空調）'!$N20*S$4*0.01</f>
        <v>0</v>
      </c>
      <c r="T16" s="187">
        <f>T$3*'GHP→EHP削減効果計算書（空調）'!$D20*'GHP→EHP削減効果計算書（空調）'!$E20*'GHP→EHP削減効果計算書（空調）'!$N20*T$4*0.01</f>
        <v>0</v>
      </c>
      <c r="U16" s="187">
        <f>U$3*'GHP→EHP削減効果計算書（空調）'!$D20*'GHP→EHP削減効果計算書（空調）'!$E20*'GHP→EHP削減効果計算書（空調）'!$N20*U$4*0.01</f>
        <v>0</v>
      </c>
      <c r="V16" s="187">
        <f>V$3*'GHP→EHP削減効果計算書（空調）'!$D20*'GHP→EHP削減効果計算書（空調）'!$E20*'GHP→EHP削減効果計算書（空調）'!$N20*V$4*0.01</f>
        <v>0</v>
      </c>
      <c r="W16" s="187">
        <f>W$3*'GHP→EHP削減効果計算書（空調）'!$D20*'GHP→EHP削減効果計算書（空調）'!$E20*'GHP→EHP削減効果計算書（空調）'!$N20*W$4*0.01</f>
        <v>0</v>
      </c>
      <c r="X16" s="187">
        <f>X$3*'GHP→EHP削減効果計算書（空調）'!$D20*'GHP→EHP削減効果計算書（空調）'!$E20*'GHP→EHP削減効果計算書（空調）'!$N20*X$4*0.01</f>
        <v>0</v>
      </c>
      <c r="Y16" s="187">
        <f>Y$3*'GHP→EHP削減効果計算書（空調）'!$D20*'GHP→EHP削減効果計算書（空調）'!$E20*'GHP→EHP削減効果計算書（空調）'!$N20*Y$4*0.01</f>
        <v>0</v>
      </c>
      <c r="Z16" s="187">
        <f>Z$3*'GHP→EHP削減効果計算書（空調）'!$D20*'GHP→EHP削減効果計算書（空調）'!$E20*'GHP→EHP削減効果計算書（空調）'!$N20*Z$4*0.01</f>
        <v>0</v>
      </c>
      <c r="AA16" s="187">
        <f>AA$3*'GHP→EHP削減効果計算書（空調）'!$D20*'GHP→EHP削減効果計算書（空調）'!$E20*'GHP→EHP削減効果計算書（空調）'!$N20*AA$4*0.01</f>
        <v>0</v>
      </c>
      <c r="AB16" s="187">
        <f t="shared" si="2"/>
        <v>0</v>
      </c>
    </row>
    <row r="17" spans="1:28">
      <c r="A17" s="482"/>
      <c r="B17" s="183">
        <f>'GHP→EHP削減効果計算書（空調）'!B21</f>
        <v>0</v>
      </c>
      <c r="C17" s="186">
        <f>C$3*'GHP→EHP削減効果計算書（空調）'!$D21*'GHP→EHP削減効果計算書（空調）'!$E21*'GHP→EHP削減効果計算書（空調）'!$H21*C$4*0.01</f>
        <v>0</v>
      </c>
      <c r="D17" s="186">
        <f>D$3*'GHP→EHP削減効果計算書（空調）'!$D21*'GHP→EHP削減効果計算書（空調）'!$E21*'GHP→EHP削減効果計算書（空調）'!$H21*D$4*0.01</f>
        <v>0</v>
      </c>
      <c r="E17" s="186">
        <f>E$3*'GHP→EHP削減効果計算書（空調）'!$D21*'GHP→EHP削減効果計算書（空調）'!$E21*'GHP→EHP削減効果計算書（空調）'!$H21*E$4*0.01</f>
        <v>0</v>
      </c>
      <c r="F17" s="186">
        <f>F$3*'GHP→EHP削減効果計算書（空調）'!$D21*'GHP→EHP削減効果計算書（空調）'!$E21*'GHP→EHP削減効果計算書（空調）'!$H21*F$4*0.01</f>
        <v>0</v>
      </c>
      <c r="G17" s="186">
        <f>G$3*'GHP→EHP削減効果計算書（空調）'!$D21*'GHP→EHP削減効果計算書（空調）'!$E21*'GHP→EHP削減効果計算書（空調）'!$H21*G$4*0.01</f>
        <v>0</v>
      </c>
      <c r="H17" s="186">
        <f>H$3*'GHP→EHP削減効果計算書（空調）'!$D21*'GHP→EHP削減効果計算書（空調）'!$E21*'GHP→EHP削減効果計算書（空調）'!$H21*H$4*0.01</f>
        <v>0</v>
      </c>
      <c r="I17" s="186">
        <f>I$3*'GHP→EHP削減効果計算書（空調）'!$D21*'GHP→EHP削減効果計算書（空調）'!$E21*'GHP→EHP削減効果計算書（空調）'!$H21*I$4*0.01</f>
        <v>0</v>
      </c>
      <c r="J17" s="186">
        <f>J$3*'GHP→EHP削減効果計算書（空調）'!$D21*'GHP→EHP削減効果計算書（空調）'!$E21*'GHP→EHP削減効果計算書（空調）'!$H21*J$4*0.01</f>
        <v>0</v>
      </c>
      <c r="K17" s="186">
        <f>K$3*'GHP→EHP削減効果計算書（空調）'!$D21*'GHP→EHP削減効果計算書（空調）'!$E21*'GHP→EHP削減効果計算書（空調）'!$H21*K$4*0.01</f>
        <v>0</v>
      </c>
      <c r="L17" s="186">
        <f>L$3*'GHP→EHP削減効果計算書（空調）'!$D21*'GHP→EHP削減効果計算書（空調）'!$E21*'GHP→EHP削減効果計算書（空調）'!$H21*L$4*0.01</f>
        <v>0</v>
      </c>
      <c r="M17" s="186">
        <f>M$3*'GHP→EHP削減効果計算書（空調）'!$D21*'GHP→EHP削減効果計算書（空調）'!$E21*'GHP→EHP削減効果計算書（空調）'!$H21*M$4*0.01</f>
        <v>0</v>
      </c>
      <c r="N17" s="186">
        <f>N$3*'GHP→EHP削減効果計算書（空調）'!$D21*'GHP→EHP削減効果計算書（空調）'!$E21*'GHP→EHP削減効果計算書（空調）'!$H21*N$4*0.01</f>
        <v>0</v>
      </c>
      <c r="O17" s="186">
        <f t="shared" si="1"/>
        <v>0</v>
      </c>
      <c r="P17" s="187">
        <f>P$3*'GHP→EHP削減効果計算書（空調）'!$D21*'GHP→EHP削減効果計算書（空調）'!$E21*'GHP→EHP削減効果計算書（空調）'!$N21*P$4*0.01</f>
        <v>0</v>
      </c>
      <c r="Q17" s="187">
        <f>Q$3*'GHP→EHP削減効果計算書（空調）'!$D21*'GHP→EHP削減効果計算書（空調）'!$E21*'GHP→EHP削減効果計算書（空調）'!$N21*Q$4*0.01</f>
        <v>0</v>
      </c>
      <c r="R17" s="187">
        <f>R$3*'GHP→EHP削減効果計算書（空調）'!$D21*'GHP→EHP削減効果計算書（空調）'!$E21*'GHP→EHP削減効果計算書（空調）'!$N21*R$4*0.01</f>
        <v>0</v>
      </c>
      <c r="S17" s="187">
        <f>S$3*'GHP→EHP削減効果計算書（空調）'!$D21*'GHP→EHP削減効果計算書（空調）'!$E21*'GHP→EHP削減効果計算書（空調）'!$N21*S$4*0.01</f>
        <v>0</v>
      </c>
      <c r="T17" s="187">
        <f>T$3*'GHP→EHP削減効果計算書（空調）'!$D21*'GHP→EHP削減効果計算書（空調）'!$E21*'GHP→EHP削減効果計算書（空調）'!$N21*T$4*0.01</f>
        <v>0</v>
      </c>
      <c r="U17" s="187">
        <f>U$3*'GHP→EHP削減効果計算書（空調）'!$D21*'GHP→EHP削減効果計算書（空調）'!$E21*'GHP→EHP削減効果計算書（空調）'!$N21*U$4*0.01</f>
        <v>0</v>
      </c>
      <c r="V17" s="187">
        <f>V$3*'GHP→EHP削減効果計算書（空調）'!$D21*'GHP→EHP削減効果計算書（空調）'!$E21*'GHP→EHP削減効果計算書（空調）'!$N21*V$4*0.01</f>
        <v>0</v>
      </c>
      <c r="W17" s="187">
        <f>W$3*'GHP→EHP削減効果計算書（空調）'!$D21*'GHP→EHP削減効果計算書（空調）'!$E21*'GHP→EHP削減効果計算書（空調）'!$N21*W$4*0.01</f>
        <v>0</v>
      </c>
      <c r="X17" s="187">
        <f>X$3*'GHP→EHP削減効果計算書（空調）'!$D21*'GHP→EHP削減効果計算書（空調）'!$E21*'GHP→EHP削減効果計算書（空調）'!$N21*X$4*0.01</f>
        <v>0</v>
      </c>
      <c r="Y17" s="187">
        <f>Y$3*'GHP→EHP削減効果計算書（空調）'!$D21*'GHP→EHP削減効果計算書（空調）'!$E21*'GHP→EHP削減効果計算書（空調）'!$N21*Y$4*0.01</f>
        <v>0</v>
      </c>
      <c r="Z17" s="187">
        <f>Z$3*'GHP→EHP削減効果計算書（空調）'!$D21*'GHP→EHP削減効果計算書（空調）'!$E21*'GHP→EHP削減効果計算書（空調）'!$N21*Z$4*0.01</f>
        <v>0</v>
      </c>
      <c r="AA17" s="187">
        <f>AA$3*'GHP→EHP削減効果計算書（空調）'!$D21*'GHP→EHP削減効果計算書（空調）'!$E21*'GHP→EHP削減効果計算書（空調）'!$N21*AA$4*0.01</f>
        <v>0</v>
      </c>
      <c r="AB17" s="187">
        <f t="shared" si="2"/>
        <v>0</v>
      </c>
    </row>
    <row r="18" spans="1:28">
      <c r="A18" s="482"/>
      <c r="B18" s="183">
        <f>'GHP→EHP削減効果計算書（空調）'!B22</f>
        <v>0</v>
      </c>
      <c r="C18" s="186">
        <f>C$3*'GHP→EHP削減効果計算書（空調）'!$D22*'GHP→EHP削減効果計算書（空調）'!$E22*'GHP→EHP削減効果計算書（空調）'!$H22*C$4*0.01</f>
        <v>0</v>
      </c>
      <c r="D18" s="186">
        <f>D$3*'GHP→EHP削減効果計算書（空調）'!$D22*'GHP→EHP削減効果計算書（空調）'!$E22*'GHP→EHP削減効果計算書（空調）'!$H22*D$4*0.01</f>
        <v>0</v>
      </c>
      <c r="E18" s="186">
        <f>E$3*'GHP→EHP削減効果計算書（空調）'!$D22*'GHP→EHP削減効果計算書（空調）'!$E22*'GHP→EHP削減効果計算書（空調）'!$H22*E$4*0.01</f>
        <v>0</v>
      </c>
      <c r="F18" s="186">
        <f>F$3*'GHP→EHP削減効果計算書（空調）'!$D22*'GHP→EHP削減効果計算書（空調）'!$E22*'GHP→EHP削減効果計算書（空調）'!$H22*F$4*0.01</f>
        <v>0</v>
      </c>
      <c r="G18" s="186">
        <f>G$3*'GHP→EHP削減効果計算書（空調）'!$D22*'GHP→EHP削減効果計算書（空調）'!$E22*'GHP→EHP削減効果計算書（空調）'!$H22*G$4*0.01</f>
        <v>0</v>
      </c>
      <c r="H18" s="186">
        <f>H$3*'GHP→EHP削減効果計算書（空調）'!$D22*'GHP→EHP削減効果計算書（空調）'!$E22*'GHP→EHP削減効果計算書（空調）'!$H22*H$4*0.01</f>
        <v>0</v>
      </c>
      <c r="I18" s="186">
        <f>I$3*'GHP→EHP削減効果計算書（空調）'!$D22*'GHP→EHP削減効果計算書（空調）'!$E22*'GHP→EHP削減効果計算書（空調）'!$H22*I$4*0.01</f>
        <v>0</v>
      </c>
      <c r="J18" s="186">
        <f>J$3*'GHP→EHP削減効果計算書（空調）'!$D22*'GHP→EHP削減効果計算書（空調）'!$E22*'GHP→EHP削減効果計算書（空調）'!$H22*J$4*0.01</f>
        <v>0</v>
      </c>
      <c r="K18" s="186">
        <f>K$3*'GHP→EHP削減効果計算書（空調）'!$D22*'GHP→EHP削減効果計算書（空調）'!$E22*'GHP→EHP削減効果計算書（空調）'!$H22*K$4*0.01</f>
        <v>0</v>
      </c>
      <c r="L18" s="186">
        <f>L$3*'GHP→EHP削減効果計算書（空調）'!$D22*'GHP→EHP削減効果計算書（空調）'!$E22*'GHP→EHP削減効果計算書（空調）'!$H22*L$4*0.01</f>
        <v>0</v>
      </c>
      <c r="M18" s="186">
        <f>M$3*'GHP→EHP削減効果計算書（空調）'!$D22*'GHP→EHP削減効果計算書（空調）'!$E22*'GHP→EHP削減効果計算書（空調）'!$H22*M$4*0.01</f>
        <v>0</v>
      </c>
      <c r="N18" s="186">
        <f>N$3*'GHP→EHP削減効果計算書（空調）'!$D22*'GHP→EHP削減効果計算書（空調）'!$E22*'GHP→EHP削減効果計算書（空調）'!$H22*N$4*0.01</f>
        <v>0</v>
      </c>
      <c r="O18" s="186">
        <f t="shared" si="1"/>
        <v>0</v>
      </c>
      <c r="P18" s="187">
        <f>P$3*'GHP→EHP削減効果計算書（空調）'!$D22*'GHP→EHP削減効果計算書（空調）'!$E22*'GHP→EHP削減効果計算書（空調）'!$N22*P$4*0.01</f>
        <v>0</v>
      </c>
      <c r="Q18" s="187">
        <f>Q$3*'GHP→EHP削減効果計算書（空調）'!$D22*'GHP→EHP削減効果計算書（空調）'!$E22*'GHP→EHP削減効果計算書（空調）'!$N22*Q$4*0.01</f>
        <v>0</v>
      </c>
      <c r="R18" s="187">
        <f>R$3*'GHP→EHP削減効果計算書（空調）'!$D22*'GHP→EHP削減効果計算書（空調）'!$E22*'GHP→EHP削減効果計算書（空調）'!$N22*R$4*0.01</f>
        <v>0</v>
      </c>
      <c r="S18" s="187">
        <f>S$3*'GHP→EHP削減効果計算書（空調）'!$D22*'GHP→EHP削減効果計算書（空調）'!$E22*'GHP→EHP削減効果計算書（空調）'!$N22*S$4*0.01</f>
        <v>0</v>
      </c>
      <c r="T18" s="187">
        <f>T$3*'GHP→EHP削減効果計算書（空調）'!$D22*'GHP→EHP削減効果計算書（空調）'!$E22*'GHP→EHP削減効果計算書（空調）'!$N22*T$4*0.01</f>
        <v>0</v>
      </c>
      <c r="U18" s="187">
        <f>U$3*'GHP→EHP削減効果計算書（空調）'!$D22*'GHP→EHP削減効果計算書（空調）'!$E22*'GHP→EHP削減効果計算書（空調）'!$N22*U$4*0.01</f>
        <v>0</v>
      </c>
      <c r="V18" s="187">
        <f>V$3*'GHP→EHP削減効果計算書（空調）'!$D22*'GHP→EHP削減効果計算書（空調）'!$E22*'GHP→EHP削減効果計算書（空調）'!$N22*V$4*0.01</f>
        <v>0</v>
      </c>
      <c r="W18" s="187">
        <f>W$3*'GHP→EHP削減効果計算書（空調）'!$D22*'GHP→EHP削減効果計算書（空調）'!$E22*'GHP→EHP削減効果計算書（空調）'!$N22*W$4*0.01</f>
        <v>0</v>
      </c>
      <c r="X18" s="187">
        <f>X$3*'GHP→EHP削減効果計算書（空調）'!$D22*'GHP→EHP削減効果計算書（空調）'!$E22*'GHP→EHP削減効果計算書（空調）'!$N22*X$4*0.01</f>
        <v>0</v>
      </c>
      <c r="Y18" s="187">
        <f>Y$3*'GHP→EHP削減効果計算書（空調）'!$D22*'GHP→EHP削減効果計算書（空調）'!$E22*'GHP→EHP削減効果計算書（空調）'!$N22*Y$4*0.01</f>
        <v>0</v>
      </c>
      <c r="Z18" s="187">
        <f>Z$3*'GHP→EHP削減効果計算書（空調）'!$D22*'GHP→EHP削減効果計算書（空調）'!$E22*'GHP→EHP削減効果計算書（空調）'!$N22*Z$4*0.01</f>
        <v>0</v>
      </c>
      <c r="AA18" s="187">
        <f>AA$3*'GHP→EHP削減効果計算書（空調）'!$D22*'GHP→EHP削減効果計算書（空調）'!$E22*'GHP→EHP削減効果計算書（空調）'!$N22*AA$4*0.01</f>
        <v>0</v>
      </c>
      <c r="AB18" s="187">
        <f t="shared" si="2"/>
        <v>0</v>
      </c>
    </row>
    <row r="19" spans="1:28">
      <c r="A19" s="482"/>
      <c r="B19" s="183">
        <f>'GHP→EHP削減効果計算書（空調）'!B23</f>
        <v>0</v>
      </c>
      <c r="C19" s="186">
        <f>C$3*'GHP→EHP削減効果計算書（空調）'!$D23*'GHP→EHP削減効果計算書（空調）'!$E23*'GHP→EHP削減効果計算書（空調）'!$H23*C$4*0.01</f>
        <v>0</v>
      </c>
      <c r="D19" s="186">
        <f>D$3*'GHP→EHP削減効果計算書（空調）'!$D23*'GHP→EHP削減効果計算書（空調）'!$E23*'GHP→EHP削減効果計算書（空調）'!$H23*D$4*0.01</f>
        <v>0</v>
      </c>
      <c r="E19" s="186">
        <f>E$3*'GHP→EHP削減効果計算書（空調）'!$D23*'GHP→EHP削減効果計算書（空調）'!$E23*'GHP→EHP削減効果計算書（空調）'!$H23*E$4*0.01</f>
        <v>0</v>
      </c>
      <c r="F19" s="186">
        <f>F$3*'GHP→EHP削減効果計算書（空調）'!$D23*'GHP→EHP削減効果計算書（空調）'!$E23*'GHP→EHP削減効果計算書（空調）'!$H23*F$4*0.01</f>
        <v>0</v>
      </c>
      <c r="G19" s="186">
        <f>G$3*'GHP→EHP削減効果計算書（空調）'!$D23*'GHP→EHP削減効果計算書（空調）'!$E23*'GHP→EHP削減効果計算書（空調）'!$H23*G$4*0.01</f>
        <v>0</v>
      </c>
      <c r="H19" s="186">
        <f>H$3*'GHP→EHP削減効果計算書（空調）'!$D23*'GHP→EHP削減効果計算書（空調）'!$E23*'GHP→EHP削減効果計算書（空調）'!$H23*H$4*0.01</f>
        <v>0</v>
      </c>
      <c r="I19" s="186">
        <f>I$3*'GHP→EHP削減効果計算書（空調）'!$D23*'GHP→EHP削減効果計算書（空調）'!$E23*'GHP→EHP削減効果計算書（空調）'!$H23*I$4*0.01</f>
        <v>0</v>
      </c>
      <c r="J19" s="186">
        <f>J$3*'GHP→EHP削減効果計算書（空調）'!$D23*'GHP→EHP削減効果計算書（空調）'!$E23*'GHP→EHP削減効果計算書（空調）'!$H23*J$4*0.01</f>
        <v>0</v>
      </c>
      <c r="K19" s="186">
        <f>K$3*'GHP→EHP削減効果計算書（空調）'!$D23*'GHP→EHP削減効果計算書（空調）'!$E23*'GHP→EHP削減効果計算書（空調）'!$H23*K$4*0.01</f>
        <v>0</v>
      </c>
      <c r="L19" s="186">
        <f>L$3*'GHP→EHP削減効果計算書（空調）'!$D23*'GHP→EHP削減効果計算書（空調）'!$E23*'GHP→EHP削減効果計算書（空調）'!$H23*L$4*0.01</f>
        <v>0</v>
      </c>
      <c r="M19" s="186">
        <f>M$3*'GHP→EHP削減効果計算書（空調）'!$D23*'GHP→EHP削減効果計算書（空調）'!$E23*'GHP→EHP削減効果計算書（空調）'!$H23*M$4*0.01</f>
        <v>0</v>
      </c>
      <c r="N19" s="186">
        <f>N$3*'GHP→EHP削減効果計算書（空調）'!$D23*'GHP→EHP削減効果計算書（空調）'!$E23*'GHP→EHP削減効果計算書（空調）'!$H23*N$4*0.01</f>
        <v>0</v>
      </c>
      <c r="O19" s="186">
        <f t="shared" si="1"/>
        <v>0</v>
      </c>
      <c r="P19" s="187">
        <f>P$3*'GHP→EHP削減効果計算書（空調）'!$D23*'GHP→EHP削減効果計算書（空調）'!$E23*'GHP→EHP削減効果計算書（空調）'!$N23*P$4*0.01</f>
        <v>0</v>
      </c>
      <c r="Q19" s="187">
        <f>Q$3*'GHP→EHP削減効果計算書（空調）'!$D23*'GHP→EHP削減効果計算書（空調）'!$E23*'GHP→EHP削減効果計算書（空調）'!$N23*Q$4*0.01</f>
        <v>0</v>
      </c>
      <c r="R19" s="187">
        <f>R$3*'GHP→EHP削減効果計算書（空調）'!$D23*'GHP→EHP削減効果計算書（空調）'!$E23*'GHP→EHP削減効果計算書（空調）'!$N23*R$4*0.01</f>
        <v>0</v>
      </c>
      <c r="S19" s="187">
        <f>S$3*'GHP→EHP削減効果計算書（空調）'!$D23*'GHP→EHP削減効果計算書（空調）'!$E23*'GHP→EHP削減効果計算書（空調）'!$N23*S$4*0.01</f>
        <v>0</v>
      </c>
      <c r="T19" s="187">
        <f>T$3*'GHP→EHP削減効果計算書（空調）'!$D23*'GHP→EHP削減効果計算書（空調）'!$E23*'GHP→EHP削減効果計算書（空調）'!$N23*T$4*0.01</f>
        <v>0</v>
      </c>
      <c r="U19" s="187">
        <f>U$3*'GHP→EHP削減効果計算書（空調）'!$D23*'GHP→EHP削減効果計算書（空調）'!$E23*'GHP→EHP削減効果計算書（空調）'!$N23*U$4*0.01</f>
        <v>0</v>
      </c>
      <c r="V19" s="187">
        <f>V$3*'GHP→EHP削減効果計算書（空調）'!$D23*'GHP→EHP削減効果計算書（空調）'!$E23*'GHP→EHP削減効果計算書（空調）'!$N23*V$4*0.01</f>
        <v>0</v>
      </c>
      <c r="W19" s="187">
        <f>W$3*'GHP→EHP削減効果計算書（空調）'!$D23*'GHP→EHP削減効果計算書（空調）'!$E23*'GHP→EHP削減効果計算書（空調）'!$N23*W$4*0.01</f>
        <v>0</v>
      </c>
      <c r="X19" s="187">
        <f>X$3*'GHP→EHP削減効果計算書（空調）'!$D23*'GHP→EHP削減効果計算書（空調）'!$E23*'GHP→EHP削減効果計算書（空調）'!$N23*X$4*0.01</f>
        <v>0</v>
      </c>
      <c r="Y19" s="187">
        <f>Y$3*'GHP→EHP削減効果計算書（空調）'!$D23*'GHP→EHP削減効果計算書（空調）'!$E23*'GHP→EHP削減効果計算書（空調）'!$N23*Y$4*0.01</f>
        <v>0</v>
      </c>
      <c r="Z19" s="187">
        <f>Z$3*'GHP→EHP削減効果計算書（空調）'!$D23*'GHP→EHP削減効果計算書（空調）'!$E23*'GHP→EHP削減効果計算書（空調）'!$N23*Z$4*0.01</f>
        <v>0</v>
      </c>
      <c r="AA19" s="187">
        <f>AA$3*'GHP→EHP削減効果計算書（空調）'!$D23*'GHP→EHP削減効果計算書（空調）'!$E23*'GHP→EHP削減効果計算書（空調）'!$N23*AA$4*0.01</f>
        <v>0</v>
      </c>
      <c r="AB19" s="187">
        <f t="shared" si="2"/>
        <v>0</v>
      </c>
    </row>
    <row r="20" spans="1:28">
      <c r="A20" s="482"/>
      <c r="B20" s="183">
        <f>'GHP→EHP削減効果計算書（空調）'!B24</f>
        <v>0</v>
      </c>
      <c r="C20" s="186">
        <f>C$3*'GHP→EHP削減効果計算書（空調）'!$D24*'GHP→EHP削減効果計算書（空調）'!$E24*'GHP→EHP削減効果計算書（空調）'!$H24*C$4*0.01</f>
        <v>0</v>
      </c>
      <c r="D20" s="186">
        <f>D$3*'GHP→EHP削減効果計算書（空調）'!$D24*'GHP→EHP削減効果計算書（空調）'!$E24*'GHP→EHP削減効果計算書（空調）'!$H24*D$4*0.01</f>
        <v>0</v>
      </c>
      <c r="E20" s="186">
        <f>E$3*'GHP→EHP削減効果計算書（空調）'!$D24*'GHP→EHP削減効果計算書（空調）'!$E24*'GHP→EHP削減効果計算書（空調）'!$H24*E$4*0.01</f>
        <v>0</v>
      </c>
      <c r="F20" s="186">
        <f>F$3*'GHP→EHP削減効果計算書（空調）'!$D24*'GHP→EHP削減効果計算書（空調）'!$E24*'GHP→EHP削減効果計算書（空調）'!$H24*F$4*0.01</f>
        <v>0</v>
      </c>
      <c r="G20" s="186">
        <f>G$3*'GHP→EHP削減効果計算書（空調）'!$D24*'GHP→EHP削減効果計算書（空調）'!$E24*'GHP→EHP削減効果計算書（空調）'!$H24*G$4*0.01</f>
        <v>0</v>
      </c>
      <c r="H20" s="186">
        <f>H$3*'GHP→EHP削減効果計算書（空調）'!$D24*'GHP→EHP削減効果計算書（空調）'!$E24*'GHP→EHP削減効果計算書（空調）'!$H24*H$4*0.01</f>
        <v>0</v>
      </c>
      <c r="I20" s="186">
        <f>I$3*'GHP→EHP削減効果計算書（空調）'!$D24*'GHP→EHP削減効果計算書（空調）'!$E24*'GHP→EHP削減効果計算書（空調）'!$H24*I$4*0.01</f>
        <v>0</v>
      </c>
      <c r="J20" s="186">
        <f>J$3*'GHP→EHP削減効果計算書（空調）'!$D24*'GHP→EHP削減効果計算書（空調）'!$E24*'GHP→EHP削減効果計算書（空調）'!$H24*J$4*0.01</f>
        <v>0</v>
      </c>
      <c r="K20" s="186">
        <f>K$3*'GHP→EHP削減効果計算書（空調）'!$D24*'GHP→EHP削減効果計算書（空調）'!$E24*'GHP→EHP削減効果計算書（空調）'!$H24*K$4*0.01</f>
        <v>0</v>
      </c>
      <c r="L20" s="186">
        <f>L$3*'GHP→EHP削減効果計算書（空調）'!$D24*'GHP→EHP削減効果計算書（空調）'!$E24*'GHP→EHP削減効果計算書（空調）'!$H24*L$4*0.01</f>
        <v>0</v>
      </c>
      <c r="M20" s="186">
        <f>M$3*'GHP→EHP削減効果計算書（空調）'!$D24*'GHP→EHP削減効果計算書（空調）'!$E24*'GHP→EHP削減効果計算書（空調）'!$H24*M$4*0.01</f>
        <v>0</v>
      </c>
      <c r="N20" s="186">
        <f>N$3*'GHP→EHP削減効果計算書（空調）'!$D24*'GHP→EHP削減効果計算書（空調）'!$E24*'GHP→EHP削減効果計算書（空調）'!$H24*N$4*0.01</f>
        <v>0</v>
      </c>
      <c r="O20" s="186">
        <f t="shared" si="1"/>
        <v>0</v>
      </c>
      <c r="P20" s="187">
        <f>P$3*'GHP→EHP削減効果計算書（空調）'!$D24*'GHP→EHP削減効果計算書（空調）'!$E24*'GHP→EHP削減効果計算書（空調）'!$N24*P$4*0.01</f>
        <v>0</v>
      </c>
      <c r="Q20" s="187">
        <f>Q$3*'GHP→EHP削減効果計算書（空調）'!$D24*'GHP→EHP削減効果計算書（空調）'!$E24*'GHP→EHP削減効果計算書（空調）'!$N24*Q$4*0.01</f>
        <v>0</v>
      </c>
      <c r="R20" s="187">
        <f>R$3*'GHP→EHP削減効果計算書（空調）'!$D24*'GHP→EHP削減効果計算書（空調）'!$E24*'GHP→EHP削減効果計算書（空調）'!$N24*R$4*0.01</f>
        <v>0</v>
      </c>
      <c r="S20" s="187">
        <f>S$3*'GHP→EHP削減効果計算書（空調）'!$D24*'GHP→EHP削減効果計算書（空調）'!$E24*'GHP→EHP削減効果計算書（空調）'!$N24*S$4*0.01</f>
        <v>0</v>
      </c>
      <c r="T20" s="187">
        <f>T$3*'GHP→EHP削減効果計算書（空調）'!$D24*'GHP→EHP削減効果計算書（空調）'!$E24*'GHP→EHP削減効果計算書（空調）'!$N24*T$4*0.01</f>
        <v>0</v>
      </c>
      <c r="U20" s="187">
        <f>U$3*'GHP→EHP削減効果計算書（空調）'!$D24*'GHP→EHP削減効果計算書（空調）'!$E24*'GHP→EHP削減効果計算書（空調）'!$N24*U$4*0.01</f>
        <v>0</v>
      </c>
      <c r="V20" s="187">
        <f>V$3*'GHP→EHP削減効果計算書（空調）'!$D24*'GHP→EHP削減効果計算書（空調）'!$E24*'GHP→EHP削減効果計算書（空調）'!$N24*V$4*0.01</f>
        <v>0</v>
      </c>
      <c r="W20" s="187">
        <f>W$3*'GHP→EHP削減効果計算書（空調）'!$D24*'GHP→EHP削減効果計算書（空調）'!$E24*'GHP→EHP削減効果計算書（空調）'!$N24*W$4*0.01</f>
        <v>0</v>
      </c>
      <c r="X20" s="187">
        <f>X$3*'GHP→EHP削減効果計算書（空調）'!$D24*'GHP→EHP削減効果計算書（空調）'!$E24*'GHP→EHP削減効果計算書（空調）'!$N24*X$4*0.01</f>
        <v>0</v>
      </c>
      <c r="Y20" s="187">
        <f>Y$3*'GHP→EHP削減効果計算書（空調）'!$D24*'GHP→EHP削減効果計算書（空調）'!$E24*'GHP→EHP削減効果計算書（空調）'!$N24*Y$4*0.01</f>
        <v>0</v>
      </c>
      <c r="Z20" s="187">
        <f>Z$3*'GHP→EHP削減効果計算書（空調）'!$D24*'GHP→EHP削減効果計算書（空調）'!$E24*'GHP→EHP削減効果計算書（空調）'!$N24*Z$4*0.01</f>
        <v>0</v>
      </c>
      <c r="AA20" s="187">
        <f>AA$3*'GHP→EHP削減効果計算書（空調）'!$D24*'GHP→EHP削減効果計算書（空調）'!$E24*'GHP→EHP削減効果計算書（空調）'!$N24*AA$4*0.01</f>
        <v>0</v>
      </c>
      <c r="AB20" s="187">
        <f t="shared" si="2"/>
        <v>0</v>
      </c>
    </row>
    <row r="21" spans="1:28">
      <c r="A21" s="482"/>
      <c r="B21" s="183">
        <f>'GHP→EHP削減効果計算書（空調）'!B25</f>
        <v>0</v>
      </c>
      <c r="C21" s="186">
        <f>C$3*'GHP→EHP削減効果計算書（空調）'!$D25*'GHP→EHP削減効果計算書（空調）'!$E25*'GHP→EHP削減効果計算書（空調）'!$H25*C$4*0.01</f>
        <v>0</v>
      </c>
      <c r="D21" s="186">
        <f>D$3*'GHP→EHP削減効果計算書（空調）'!$D25*'GHP→EHP削減効果計算書（空調）'!$E25*'GHP→EHP削減効果計算書（空調）'!$H25*D$4*0.01</f>
        <v>0</v>
      </c>
      <c r="E21" s="186">
        <f>E$3*'GHP→EHP削減効果計算書（空調）'!$D25*'GHP→EHP削減効果計算書（空調）'!$E25*'GHP→EHP削減効果計算書（空調）'!$H25*E$4*0.01</f>
        <v>0</v>
      </c>
      <c r="F21" s="186">
        <f>F$3*'GHP→EHP削減効果計算書（空調）'!$D25*'GHP→EHP削減効果計算書（空調）'!$E25*'GHP→EHP削減効果計算書（空調）'!$H25*F$4*0.01</f>
        <v>0</v>
      </c>
      <c r="G21" s="186">
        <f>G$3*'GHP→EHP削減効果計算書（空調）'!$D25*'GHP→EHP削減効果計算書（空調）'!$E25*'GHP→EHP削減効果計算書（空調）'!$H25*G$4*0.01</f>
        <v>0</v>
      </c>
      <c r="H21" s="186">
        <f>H$3*'GHP→EHP削減効果計算書（空調）'!$D25*'GHP→EHP削減効果計算書（空調）'!$E25*'GHP→EHP削減効果計算書（空調）'!$H25*H$4*0.01</f>
        <v>0</v>
      </c>
      <c r="I21" s="186">
        <f>I$3*'GHP→EHP削減効果計算書（空調）'!$D25*'GHP→EHP削減効果計算書（空調）'!$E25*'GHP→EHP削減効果計算書（空調）'!$H25*I$4*0.01</f>
        <v>0</v>
      </c>
      <c r="J21" s="186">
        <f>J$3*'GHP→EHP削減効果計算書（空調）'!$D25*'GHP→EHP削減効果計算書（空調）'!$E25*'GHP→EHP削減効果計算書（空調）'!$H25*J$4*0.01</f>
        <v>0</v>
      </c>
      <c r="K21" s="186">
        <f>K$3*'GHP→EHP削減効果計算書（空調）'!$D25*'GHP→EHP削減効果計算書（空調）'!$E25*'GHP→EHP削減効果計算書（空調）'!$H25*K$4*0.01</f>
        <v>0</v>
      </c>
      <c r="L21" s="186">
        <f>L$3*'GHP→EHP削減効果計算書（空調）'!$D25*'GHP→EHP削減効果計算書（空調）'!$E25*'GHP→EHP削減効果計算書（空調）'!$H25*L$4*0.01</f>
        <v>0</v>
      </c>
      <c r="M21" s="186">
        <f>M$3*'GHP→EHP削減効果計算書（空調）'!$D25*'GHP→EHP削減効果計算書（空調）'!$E25*'GHP→EHP削減効果計算書（空調）'!$H25*M$4*0.01</f>
        <v>0</v>
      </c>
      <c r="N21" s="186">
        <f>N$3*'GHP→EHP削減効果計算書（空調）'!$D25*'GHP→EHP削減効果計算書（空調）'!$E25*'GHP→EHP削減効果計算書（空調）'!$H25*N$4*0.01</f>
        <v>0</v>
      </c>
      <c r="O21" s="186">
        <f t="shared" si="1"/>
        <v>0</v>
      </c>
      <c r="P21" s="187">
        <f>P$3*'GHP→EHP削減効果計算書（空調）'!$D25*'GHP→EHP削減効果計算書（空調）'!$E25*'GHP→EHP削減効果計算書（空調）'!$N25*P$4*0.01</f>
        <v>0</v>
      </c>
      <c r="Q21" s="187">
        <f>Q$3*'GHP→EHP削減効果計算書（空調）'!$D25*'GHP→EHP削減効果計算書（空調）'!$E25*'GHP→EHP削減効果計算書（空調）'!$N25*Q$4*0.01</f>
        <v>0</v>
      </c>
      <c r="R21" s="187">
        <f>R$3*'GHP→EHP削減効果計算書（空調）'!$D25*'GHP→EHP削減効果計算書（空調）'!$E25*'GHP→EHP削減効果計算書（空調）'!$N25*R$4*0.01</f>
        <v>0</v>
      </c>
      <c r="S21" s="187">
        <f>S$3*'GHP→EHP削減効果計算書（空調）'!$D25*'GHP→EHP削減効果計算書（空調）'!$E25*'GHP→EHP削減効果計算書（空調）'!$N25*S$4*0.01</f>
        <v>0</v>
      </c>
      <c r="T21" s="187">
        <f>T$3*'GHP→EHP削減効果計算書（空調）'!$D25*'GHP→EHP削減効果計算書（空調）'!$E25*'GHP→EHP削減効果計算書（空調）'!$N25*T$4*0.01</f>
        <v>0</v>
      </c>
      <c r="U21" s="187">
        <f>U$3*'GHP→EHP削減効果計算書（空調）'!$D25*'GHP→EHP削減効果計算書（空調）'!$E25*'GHP→EHP削減効果計算書（空調）'!$N25*U$4*0.01</f>
        <v>0</v>
      </c>
      <c r="V21" s="187">
        <f>V$3*'GHP→EHP削減効果計算書（空調）'!$D25*'GHP→EHP削減効果計算書（空調）'!$E25*'GHP→EHP削減効果計算書（空調）'!$N25*V$4*0.01</f>
        <v>0</v>
      </c>
      <c r="W21" s="187">
        <f>W$3*'GHP→EHP削減効果計算書（空調）'!$D25*'GHP→EHP削減効果計算書（空調）'!$E25*'GHP→EHP削減効果計算書（空調）'!$N25*W$4*0.01</f>
        <v>0</v>
      </c>
      <c r="X21" s="187">
        <f>X$3*'GHP→EHP削減効果計算書（空調）'!$D25*'GHP→EHP削減効果計算書（空調）'!$E25*'GHP→EHP削減効果計算書（空調）'!$N25*X$4*0.01</f>
        <v>0</v>
      </c>
      <c r="Y21" s="187">
        <f>Y$3*'GHP→EHP削減効果計算書（空調）'!$D25*'GHP→EHP削減効果計算書（空調）'!$E25*'GHP→EHP削減効果計算書（空調）'!$N25*Y$4*0.01</f>
        <v>0</v>
      </c>
      <c r="Z21" s="187">
        <f>Z$3*'GHP→EHP削減効果計算書（空調）'!$D25*'GHP→EHP削減効果計算書（空調）'!$E25*'GHP→EHP削減効果計算書（空調）'!$N25*Z$4*0.01</f>
        <v>0</v>
      </c>
      <c r="AA21" s="187">
        <f>AA$3*'GHP→EHP削減効果計算書（空調）'!$D25*'GHP→EHP削減効果計算書（空調）'!$E25*'GHP→EHP削減効果計算書（空調）'!$N25*AA$4*0.01</f>
        <v>0</v>
      </c>
      <c r="AB21" s="187">
        <f t="shared" si="2"/>
        <v>0</v>
      </c>
    </row>
    <row r="22" spans="1:28">
      <c r="A22" s="482"/>
      <c r="B22" s="183">
        <f>'GHP→EHP削減効果計算書（空調）'!B26</f>
        <v>0</v>
      </c>
      <c r="C22" s="186">
        <f>C$3*'GHP→EHP削減効果計算書（空調）'!$D26*'GHP→EHP削減効果計算書（空調）'!$E26*'GHP→EHP削減効果計算書（空調）'!$H26*C$4*0.01</f>
        <v>0</v>
      </c>
      <c r="D22" s="186">
        <f>D$3*'GHP→EHP削減効果計算書（空調）'!$D26*'GHP→EHP削減効果計算書（空調）'!$E26*'GHP→EHP削減効果計算書（空調）'!$H26*D$4*0.01</f>
        <v>0</v>
      </c>
      <c r="E22" s="186">
        <f>E$3*'GHP→EHP削減効果計算書（空調）'!$D26*'GHP→EHP削減効果計算書（空調）'!$E26*'GHP→EHP削減効果計算書（空調）'!$H26*E$4*0.01</f>
        <v>0</v>
      </c>
      <c r="F22" s="186">
        <f>F$3*'GHP→EHP削減効果計算書（空調）'!$D26*'GHP→EHP削減効果計算書（空調）'!$E26*'GHP→EHP削減効果計算書（空調）'!$H26*F$4*0.01</f>
        <v>0</v>
      </c>
      <c r="G22" s="186">
        <f>G$3*'GHP→EHP削減効果計算書（空調）'!$D26*'GHP→EHP削減効果計算書（空調）'!$E26*'GHP→EHP削減効果計算書（空調）'!$H26*G$4*0.01</f>
        <v>0</v>
      </c>
      <c r="H22" s="186">
        <f>H$3*'GHP→EHP削減効果計算書（空調）'!$D26*'GHP→EHP削減効果計算書（空調）'!$E26*'GHP→EHP削減効果計算書（空調）'!$H26*H$4*0.01</f>
        <v>0</v>
      </c>
      <c r="I22" s="186">
        <f>I$3*'GHP→EHP削減効果計算書（空調）'!$D26*'GHP→EHP削減効果計算書（空調）'!$E26*'GHP→EHP削減効果計算書（空調）'!$H26*I$4*0.01</f>
        <v>0</v>
      </c>
      <c r="J22" s="186">
        <f>J$3*'GHP→EHP削減効果計算書（空調）'!$D26*'GHP→EHP削減効果計算書（空調）'!$E26*'GHP→EHP削減効果計算書（空調）'!$H26*J$4*0.01</f>
        <v>0</v>
      </c>
      <c r="K22" s="186">
        <f>K$3*'GHP→EHP削減効果計算書（空調）'!$D26*'GHP→EHP削減効果計算書（空調）'!$E26*'GHP→EHP削減効果計算書（空調）'!$H26*K$4*0.01</f>
        <v>0</v>
      </c>
      <c r="L22" s="186">
        <f>L$3*'GHP→EHP削減効果計算書（空調）'!$D26*'GHP→EHP削減効果計算書（空調）'!$E26*'GHP→EHP削減効果計算書（空調）'!$H26*L$4*0.01</f>
        <v>0</v>
      </c>
      <c r="M22" s="186">
        <f>M$3*'GHP→EHP削減効果計算書（空調）'!$D26*'GHP→EHP削減効果計算書（空調）'!$E26*'GHP→EHP削減効果計算書（空調）'!$H26*M$4*0.01</f>
        <v>0</v>
      </c>
      <c r="N22" s="186">
        <f>N$3*'GHP→EHP削減効果計算書（空調）'!$D26*'GHP→EHP削減効果計算書（空調）'!$E26*'GHP→EHP削減効果計算書（空調）'!$H26*N$4*0.01</f>
        <v>0</v>
      </c>
      <c r="O22" s="186">
        <f t="shared" si="1"/>
        <v>0</v>
      </c>
      <c r="P22" s="187">
        <f>P$3*'GHP→EHP削減効果計算書（空調）'!$D26*'GHP→EHP削減効果計算書（空調）'!$E26*'GHP→EHP削減効果計算書（空調）'!$N26*P$4*0.01</f>
        <v>0</v>
      </c>
      <c r="Q22" s="187">
        <f>Q$3*'GHP→EHP削減効果計算書（空調）'!$D26*'GHP→EHP削減効果計算書（空調）'!$E26*'GHP→EHP削減効果計算書（空調）'!$N26*Q$4*0.01</f>
        <v>0</v>
      </c>
      <c r="R22" s="187">
        <f>R$3*'GHP→EHP削減効果計算書（空調）'!$D26*'GHP→EHP削減効果計算書（空調）'!$E26*'GHP→EHP削減効果計算書（空調）'!$N26*R$4*0.01</f>
        <v>0</v>
      </c>
      <c r="S22" s="187">
        <f>S$3*'GHP→EHP削減効果計算書（空調）'!$D26*'GHP→EHP削減効果計算書（空調）'!$E26*'GHP→EHP削減効果計算書（空調）'!$N26*S$4*0.01</f>
        <v>0</v>
      </c>
      <c r="T22" s="187">
        <f>T$3*'GHP→EHP削減効果計算書（空調）'!$D26*'GHP→EHP削減効果計算書（空調）'!$E26*'GHP→EHP削減効果計算書（空調）'!$N26*T$4*0.01</f>
        <v>0</v>
      </c>
      <c r="U22" s="187">
        <f>U$3*'GHP→EHP削減効果計算書（空調）'!$D26*'GHP→EHP削減効果計算書（空調）'!$E26*'GHP→EHP削減効果計算書（空調）'!$N26*U$4*0.01</f>
        <v>0</v>
      </c>
      <c r="V22" s="187">
        <f>V$3*'GHP→EHP削減効果計算書（空調）'!$D26*'GHP→EHP削減効果計算書（空調）'!$E26*'GHP→EHP削減効果計算書（空調）'!$N26*V$4*0.01</f>
        <v>0</v>
      </c>
      <c r="W22" s="187">
        <f>W$3*'GHP→EHP削減効果計算書（空調）'!$D26*'GHP→EHP削減効果計算書（空調）'!$E26*'GHP→EHP削減効果計算書（空調）'!$N26*W$4*0.01</f>
        <v>0</v>
      </c>
      <c r="X22" s="187">
        <f>X$3*'GHP→EHP削減効果計算書（空調）'!$D26*'GHP→EHP削減効果計算書（空調）'!$E26*'GHP→EHP削減効果計算書（空調）'!$N26*X$4*0.01</f>
        <v>0</v>
      </c>
      <c r="Y22" s="187">
        <f>Y$3*'GHP→EHP削減効果計算書（空調）'!$D26*'GHP→EHP削減効果計算書（空調）'!$E26*'GHP→EHP削減効果計算書（空調）'!$N26*Y$4*0.01</f>
        <v>0</v>
      </c>
      <c r="Z22" s="187">
        <f>Z$3*'GHP→EHP削減効果計算書（空調）'!$D26*'GHP→EHP削減効果計算書（空調）'!$E26*'GHP→EHP削減効果計算書（空調）'!$N26*Z$4*0.01</f>
        <v>0</v>
      </c>
      <c r="AA22" s="187">
        <f>AA$3*'GHP→EHP削減効果計算書（空調）'!$D26*'GHP→EHP削減効果計算書（空調）'!$E26*'GHP→EHP削減効果計算書（空調）'!$N26*AA$4*0.01</f>
        <v>0</v>
      </c>
      <c r="AB22" s="187">
        <f t="shared" si="2"/>
        <v>0</v>
      </c>
    </row>
    <row r="23" spans="1:28">
      <c r="A23" s="482"/>
      <c r="B23" s="183">
        <f>'GHP→EHP削減効果計算書（空調）'!B27</f>
        <v>0</v>
      </c>
      <c r="C23" s="186">
        <f>C$3*'GHP→EHP削減効果計算書（空調）'!$D27*'GHP→EHP削減効果計算書（空調）'!$E27*'GHP→EHP削減効果計算書（空調）'!$H27*C$4*0.01</f>
        <v>0</v>
      </c>
      <c r="D23" s="186">
        <f>D$3*'GHP→EHP削減効果計算書（空調）'!$D27*'GHP→EHP削減効果計算書（空調）'!$E27*'GHP→EHP削減効果計算書（空調）'!$H27*D$4*0.01</f>
        <v>0</v>
      </c>
      <c r="E23" s="186">
        <f>E$3*'GHP→EHP削減効果計算書（空調）'!$D27*'GHP→EHP削減効果計算書（空調）'!$E27*'GHP→EHP削減効果計算書（空調）'!$H27*E$4*0.01</f>
        <v>0</v>
      </c>
      <c r="F23" s="186">
        <f>F$3*'GHP→EHP削減効果計算書（空調）'!$D27*'GHP→EHP削減効果計算書（空調）'!$E27*'GHP→EHP削減効果計算書（空調）'!$H27*F$4*0.01</f>
        <v>0</v>
      </c>
      <c r="G23" s="186">
        <f>G$3*'GHP→EHP削減効果計算書（空調）'!$D27*'GHP→EHP削減効果計算書（空調）'!$E27*'GHP→EHP削減効果計算書（空調）'!$H27*G$4*0.01</f>
        <v>0</v>
      </c>
      <c r="H23" s="186">
        <f>H$3*'GHP→EHP削減効果計算書（空調）'!$D27*'GHP→EHP削減効果計算書（空調）'!$E27*'GHP→EHP削減効果計算書（空調）'!$H27*H$4*0.01</f>
        <v>0</v>
      </c>
      <c r="I23" s="186">
        <f>I$3*'GHP→EHP削減効果計算書（空調）'!$D27*'GHP→EHP削減効果計算書（空調）'!$E27*'GHP→EHP削減効果計算書（空調）'!$H27*I$4*0.01</f>
        <v>0</v>
      </c>
      <c r="J23" s="186">
        <f>J$3*'GHP→EHP削減効果計算書（空調）'!$D27*'GHP→EHP削減効果計算書（空調）'!$E27*'GHP→EHP削減効果計算書（空調）'!$H27*J$4*0.01</f>
        <v>0</v>
      </c>
      <c r="K23" s="186">
        <f>K$3*'GHP→EHP削減効果計算書（空調）'!$D27*'GHP→EHP削減効果計算書（空調）'!$E27*'GHP→EHP削減効果計算書（空調）'!$H27*K$4*0.01</f>
        <v>0</v>
      </c>
      <c r="L23" s="186">
        <f>L$3*'GHP→EHP削減効果計算書（空調）'!$D27*'GHP→EHP削減効果計算書（空調）'!$E27*'GHP→EHP削減効果計算書（空調）'!$H27*L$4*0.01</f>
        <v>0</v>
      </c>
      <c r="M23" s="186">
        <f>M$3*'GHP→EHP削減効果計算書（空調）'!$D27*'GHP→EHP削減効果計算書（空調）'!$E27*'GHP→EHP削減効果計算書（空調）'!$H27*M$4*0.01</f>
        <v>0</v>
      </c>
      <c r="N23" s="186">
        <f>N$3*'GHP→EHP削減効果計算書（空調）'!$D27*'GHP→EHP削減効果計算書（空調）'!$E27*'GHP→EHP削減効果計算書（空調）'!$H27*N$4*0.01</f>
        <v>0</v>
      </c>
      <c r="O23" s="186">
        <f t="shared" si="1"/>
        <v>0</v>
      </c>
      <c r="P23" s="187">
        <f>P$3*'GHP→EHP削減効果計算書（空調）'!$D27*'GHP→EHP削減効果計算書（空調）'!$E27*'GHP→EHP削減効果計算書（空調）'!$N27*P$4*0.01</f>
        <v>0</v>
      </c>
      <c r="Q23" s="187">
        <f>Q$3*'GHP→EHP削減効果計算書（空調）'!$D27*'GHP→EHP削減効果計算書（空調）'!$E27*'GHP→EHP削減効果計算書（空調）'!$N27*Q$4*0.01</f>
        <v>0</v>
      </c>
      <c r="R23" s="187">
        <f>R$3*'GHP→EHP削減効果計算書（空調）'!$D27*'GHP→EHP削減効果計算書（空調）'!$E27*'GHP→EHP削減効果計算書（空調）'!$N27*R$4*0.01</f>
        <v>0</v>
      </c>
      <c r="S23" s="187">
        <f>S$3*'GHP→EHP削減効果計算書（空調）'!$D27*'GHP→EHP削減効果計算書（空調）'!$E27*'GHP→EHP削減効果計算書（空調）'!$N27*S$4*0.01</f>
        <v>0</v>
      </c>
      <c r="T23" s="187">
        <f>T$3*'GHP→EHP削減効果計算書（空調）'!$D27*'GHP→EHP削減効果計算書（空調）'!$E27*'GHP→EHP削減効果計算書（空調）'!$N27*T$4*0.01</f>
        <v>0</v>
      </c>
      <c r="U23" s="187">
        <f>U$3*'GHP→EHP削減効果計算書（空調）'!$D27*'GHP→EHP削減効果計算書（空調）'!$E27*'GHP→EHP削減効果計算書（空調）'!$N27*U$4*0.01</f>
        <v>0</v>
      </c>
      <c r="V23" s="187">
        <f>V$3*'GHP→EHP削減効果計算書（空調）'!$D27*'GHP→EHP削減効果計算書（空調）'!$E27*'GHP→EHP削減効果計算書（空調）'!$N27*V$4*0.01</f>
        <v>0</v>
      </c>
      <c r="W23" s="187">
        <f>W$3*'GHP→EHP削減効果計算書（空調）'!$D27*'GHP→EHP削減効果計算書（空調）'!$E27*'GHP→EHP削減効果計算書（空調）'!$N27*W$4*0.01</f>
        <v>0</v>
      </c>
      <c r="X23" s="187">
        <f>X$3*'GHP→EHP削減効果計算書（空調）'!$D27*'GHP→EHP削減効果計算書（空調）'!$E27*'GHP→EHP削減効果計算書（空調）'!$N27*X$4*0.01</f>
        <v>0</v>
      </c>
      <c r="Y23" s="187">
        <f>Y$3*'GHP→EHP削減効果計算書（空調）'!$D27*'GHP→EHP削減効果計算書（空調）'!$E27*'GHP→EHP削減効果計算書（空調）'!$N27*Y$4*0.01</f>
        <v>0</v>
      </c>
      <c r="Z23" s="187">
        <f>Z$3*'GHP→EHP削減効果計算書（空調）'!$D27*'GHP→EHP削減効果計算書（空調）'!$E27*'GHP→EHP削減効果計算書（空調）'!$N27*Z$4*0.01</f>
        <v>0</v>
      </c>
      <c r="AA23" s="187">
        <f>AA$3*'GHP→EHP削減効果計算書（空調）'!$D27*'GHP→EHP削減効果計算書（空調）'!$E27*'GHP→EHP削減効果計算書（空調）'!$N27*AA$4*0.01</f>
        <v>0</v>
      </c>
      <c r="AB23" s="187">
        <f t="shared" si="2"/>
        <v>0</v>
      </c>
    </row>
    <row r="24" spans="1:28">
      <c r="A24" s="482"/>
      <c r="B24" s="183">
        <f>'GHP→EHP削減効果計算書（空調）'!B28</f>
        <v>0</v>
      </c>
      <c r="C24" s="186">
        <f>C$3*'GHP→EHP削減効果計算書（空調）'!$D28*'GHP→EHP削減効果計算書（空調）'!$E28*'GHP→EHP削減効果計算書（空調）'!$H28*C$4*0.01</f>
        <v>0</v>
      </c>
      <c r="D24" s="186">
        <f>D$3*'GHP→EHP削減効果計算書（空調）'!$D28*'GHP→EHP削減効果計算書（空調）'!$E28*'GHP→EHP削減効果計算書（空調）'!$H28*D$4*0.01</f>
        <v>0</v>
      </c>
      <c r="E24" s="186">
        <f>E$3*'GHP→EHP削減効果計算書（空調）'!$D28*'GHP→EHP削減効果計算書（空調）'!$E28*'GHP→EHP削減効果計算書（空調）'!$H28*E$4*0.01</f>
        <v>0</v>
      </c>
      <c r="F24" s="186">
        <f>F$3*'GHP→EHP削減効果計算書（空調）'!$D28*'GHP→EHP削減効果計算書（空調）'!$E28*'GHP→EHP削減効果計算書（空調）'!$H28*F$4*0.01</f>
        <v>0</v>
      </c>
      <c r="G24" s="186">
        <f>G$3*'GHP→EHP削減効果計算書（空調）'!$D28*'GHP→EHP削減効果計算書（空調）'!$E28*'GHP→EHP削減効果計算書（空調）'!$H28*G$4*0.01</f>
        <v>0</v>
      </c>
      <c r="H24" s="186">
        <f>H$3*'GHP→EHP削減効果計算書（空調）'!$D28*'GHP→EHP削減効果計算書（空調）'!$E28*'GHP→EHP削減効果計算書（空調）'!$H28*H$4*0.01</f>
        <v>0</v>
      </c>
      <c r="I24" s="186">
        <f>I$3*'GHP→EHP削減効果計算書（空調）'!$D28*'GHP→EHP削減効果計算書（空調）'!$E28*'GHP→EHP削減効果計算書（空調）'!$H28*I$4*0.01</f>
        <v>0</v>
      </c>
      <c r="J24" s="186">
        <f>J$3*'GHP→EHP削減効果計算書（空調）'!$D28*'GHP→EHP削減効果計算書（空調）'!$E28*'GHP→EHP削減効果計算書（空調）'!$H28*J$4*0.01</f>
        <v>0</v>
      </c>
      <c r="K24" s="186">
        <f>K$3*'GHP→EHP削減効果計算書（空調）'!$D28*'GHP→EHP削減効果計算書（空調）'!$E28*'GHP→EHP削減効果計算書（空調）'!$H28*K$4*0.01</f>
        <v>0</v>
      </c>
      <c r="L24" s="186">
        <f>L$3*'GHP→EHP削減効果計算書（空調）'!$D28*'GHP→EHP削減効果計算書（空調）'!$E28*'GHP→EHP削減効果計算書（空調）'!$H28*L$4*0.01</f>
        <v>0</v>
      </c>
      <c r="M24" s="186">
        <f>M$3*'GHP→EHP削減効果計算書（空調）'!$D28*'GHP→EHP削減効果計算書（空調）'!$E28*'GHP→EHP削減効果計算書（空調）'!$H28*M$4*0.01</f>
        <v>0</v>
      </c>
      <c r="N24" s="186">
        <f>N$3*'GHP→EHP削減効果計算書（空調）'!$D28*'GHP→EHP削減効果計算書（空調）'!$E28*'GHP→EHP削減効果計算書（空調）'!$H28*N$4*0.01</f>
        <v>0</v>
      </c>
      <c r="O24" s="186">
        <f t="shared" si="1"/>
        <v>0</v>
      </c>
      <c r="P24" s="187">
        <f>P$3*'GHP→EHP削減効果計算書（空調）'!$D28*'GHP→EHP削減効果計算書（空調）'!$E28*'GHP→EHP削減効果計算書（空調）'!$N28*P$4*0.01</f>
        <v>0</v>
      </c>
      <c r="Q24" s="187">
        <f>Q$3*'GHP→EHP削減効果計算書（空調）'!$D28*'GHP→EHP削減効果計算書（空調）'!$E28*'GHP→EHP削減効果計算書（空調）'!$N28*Q$4*0.01</f>
        <v>0</v>
      </c>
      <c r="R24" s="187">
        <f>R$3*'GHP→EHP削減効果計算書（空調）'!$D28*'GHP→EHP削減効果計算書（空調）'!$E28*'GHP→EHP削減効果計算書（空調）'!$N28*R$4*0.01</f>
        <v>0</v>
      </c>
      <c r="S24" s="187">
        <f>S$3*'GHP→EHP削減効果計算書（空調）'!$D28*'GHP→EHP削減効果計算書（空調）'!$E28*'GHP→EHP削減効果計算書（空調）'!$N28*S$4*0.01</f>
        <v>0</v>
      </c>
      <c r="T24" s="187">
        <f>T$3*'GHP→EHP削減効果計算書（空調）'!$D28*'GHP→EHP削減効果計算書（空調）'!$E28*'GHP→EHP削減効果計算書（空調）'!$N28*T$4*0.01</f>
        <v>0</v>
      </c>
      <c r="U24" s="187">
        <f>U$3*'GHP→EHP削減効果計算書（空調）'!$D28*'GHP→EHP削減効果計算書（空調）'!$E28*'GHP→EHP削減効果計算書（空調）'!$N28*U$4*0.01</f>
        <v>0</v>
      </c>
      <c r="V24" s="187">
        <f>V$3*'GHP→EHP削減効果計算書（空調）'!$D28*'GHP→EHP削減効果計算書（空調）'!$E28*'GHP→EHP削減効果計算書（空調）'!$N28*V$4*0.01</f>
        <v>0</v>
      </c>
      <c r="W24" s="187">
        <f>W$3*'GHP→EHP削減効果計算書（空調）'!$D28*'GHP→EHP削減効果計算書（空調）'!$E28*'GHP→EHP削減効果計算書（空調）'!$N28*W$4*0.01</f>
        <v>0</v>
      </c>
      <c r="X24" s="187">
        <f>X$3*'GHP→EHP削減効果計算書（空調）'!$D28*'GHP→EHP削減効果計算書（空調）'!$E28*'GHP→EHP削減効果計算書（空調）'!$N28*X$4*0.01</f>
        <v>0</v>
      </c>
      <c r="Y24" s="187">
        <f>Y$3*'GHP→EHP削減効果計算書（空調）'!$D28*'GHP→EHP削減効果計算書（空調）'!$E28*'GHP→EHP削減効果計算書（空調）'!$N28*Y$4*0.01</f>
        <v>0</v>
      </c>
      <c r="Z24" s="187">
        <f>Z$3*'GHP→EHP削減効果計算書（空調）'!$D28*'GHP→EHP削減効果計算書（空調）'!$E28*'GHP→EHP削減効果計算書（空調）'!$N28*Z$4*0.01</f>
        <v>0</v>
      </c>
      <c r="AA24" s="187">
        <f>AA$3*'GHP→EHP削減効果計算書（空調）'!$D28*'GHP→EHP削減効果計算書（空調）'!$E28*'GHP→EHP削減効果計算書（空調）'!$N28*AA$4*0.01</f>
        <v>0</v>
      </c>
      <c r="AB24" s="187">
        <f t="shared" si="2"/>
        <v>0</v>
      </c>
    </row>
    <row r="25" spans="1:28">
      <c r="A25" s="483"/>
      <c r="B25" s="183">
        <f>'GHP→EHP削減効果計算書（空調）'!B29</f>
        <v>0</v>
      </c>
      <c r="C25" s="186">
        <f>C$3*'GHP→EHP削減効果計算書（空調）'!$D29*'GHP→EHP削減効果計算書（空調）'!$E29*'GHP→EHP削減効果計算書（空調）'!$H29*C$4*0.01</f>
        <v>0</v>
      </c>
      <c r="D25" s="186">
        <f>D$3*'GHP→EHP削減効果計算書（空調）'!$D29*'GHP→EHP削減効果計算書（空調）'!$E29*'GHP→EHP削減効果計算書（空調）'!$H29*D$4*0.01</f>
        <v>0</v>
      </c>
      <c r="E25" s="186">
        <f>E$3*'GHP→EHP削減効果計算書（空調）'!$D29*'GHP→EHP削減効果計算書（空調）'!$E29*'GHP→EHP削減効果計算書（空調）'!$H29*E$4*0.01</f>
        <v>0</v>
      </c>
      <c r="F25" s="186">
        <f>F$3*'GHP→EHP削減効果計算書（空調）'!$D29*'GHP→EHP削減効果計算書（空調）'!$E29*'GHP→EHP削減効果計算書（空調）'!$H29*F$4*0.01</f>
        <v>0</v>
      </c>
      <c r="G25" s="186">
        <f>G$3*'GHP→EHP削減効果計算書（空調）'!$D29*'GHP→EHP削減効果計算書（空調）'!$E29*'GHP→EHP削減効果計算書（空調）'!$H29*G$4*0.01</f>
        <v>0</v>
      </c>
      <c r="H25" s="186">
        <f>H$3*'GHP→EHP削減効果計算書（空調）'!$D29*'GHP→EHP削減効果計算書（空調）'!$E29*'GHP→EHP削減効果計算書（空調）'!$H29*H$4*0.01</f>
        <v>0</v>
      </c>
      <c r="I25" s="186">
        <f>I$3*'GHP→EHP削減効果計算書（空調）'!$D29*'GHP→EHP削減効果計算書（空調）'!$E29*'GHP→EHP削減効果計算書（空調）'!$H29*I$4*0.01</f>
        <v>0</v>
      </c>
      <c r="J25" s="186">
        <f>J$3*'GHP→EHP削減効果計算書（空調）'!$D29*'GHP→EHP削減効果計算書（空調）'!$E29*'GHP→EHP削減効果計算書（空調）'!$H29*J$4*0.01</f>
        <v>0</v>
      </c>
      <c r="K25" s="186">
        <f>K$3*'GHP→EHP削減効果計算書（空調）'!$D29*'GHP→EHP削減効果計算書（空調）'!$E29*'GHP→EHP削減効果計算書（空調）'!$H29*K$4*0.01</f>
        <v>0</v>
      </c>
      <c r="L25" s="186">
        <f>L$3*'GHP→EHP削減効果計算書（空調）'!$D29*'GHP→EHP削減効果計算書（空調）'!$E29*'GHP→EHP削減効果計算書（空調）'!$H29*L$4*0.01</f>
        <v>0</v>
      </c>
      <c r="M25" s="186">
        <f>M$3*'GHP→EHP削減効果計算書（空調）'!$D29*'GHP→EHP削減効果計算書（空調）'!$E29*'GHP→EHP削減効果計算書（空調）'!$H29*M$4*0.01</f>
        <v>0</v>
      </c>
      <c r="N25" s="186">
        <f>N$3*'GHP→EHP削減効果計算書（空調）'!$D29*'GHP→EHP削減効果計算書（空調）'!$E29*'GHP→EHP削減効果計算書（空調）'!$H29*N$4*0.01</f>
        <v>0</v>
      </c>
      <c r="O25" s="186">
        <f t="shared" si="1"/>
        <v>0</v>
      </c>
      <c r="P25" s="187">
        <f>P$3*'GHP→EHP削減効果計算書（空調）'!$D29*'GHP→EHP削減効果計算書（空調）'!$E29*'GHP→EHP削減効果計算書（空調）'!$N29*P$4*0.01</f>
        <v>0</v>
      </c>
      <c r="Q25" s="187">
        <f>Q$3*'GHP→EHP削減効果計算書（空調）'!$D29*'GHP→EHP削減効果計算書（空調）'!$E29*'GHP→EHP削減効果計算書（空調）'!$N29*Q$4*0.01</f>
        <v>0</v>
      </c>
      <c r="R25" s="187">
        <f>R$3*'GHP→EHP削減効果計算書（空調）'!$D29*'GHP→EHP削減効果計算書（空調）'!$E29*'GHP→EHP削減効果計算書（空調）'!$N29*R$4*0.01</f>
        <v>0</v>
      </c>
      <c r="S25" s="187">
        <f>S$3*'GHP→EHP削減効果計算書（空調）'!$D29*'GHP→EHP削減効果計算書（空調）'!$E29*'GHP→EHP削減効果計算書（空調）'!$N29*S$4*0.01</f>
        <v>0</v>
      </c>
      <c r="T25" s="187">
        <f>T$3*'GHP→EHP削減効果計算書（空調）'!$D29*'GHP→EHP削減効果計算書（空調）'!$E29*'GHP→EHP削減効果計算書（空調）'!$N29*T$4*0.01</f>
        <v>0</v>
      </c>
      <c r="U25" s="187">
        <f>U$3*'GHP→EHP削減効果計算書（空調）'!$D29*'GHP→EHP削減効果計算書（空調）'!$E29*'GHP→EHP削減効果計算書（空調）'!$N29*U$4*0.01</f>
        <v>0</v>
      </c>
      <c r="V25" s="187">
        <f>V$3*'GHP→EHP削減効果計算書（空調）'!$D29*'GHP→EHP削減効果計算書（空調）'!$E29*'GHP→EHP削減効果計算書（空調）'!$N29*V$4*0.01</f>
        <v>0</v>
      </c>
      <c r="W25" s="187">
        <f>W$3*'GHP→EHP削減効果計算書（空調）'!$D29*'GHP→EHP削減効果計算書（空調）'!$E29*'GHP→EHP削減効果計算書（空調）'!$N29*W$4*0.01</f>
        <v>0</v>
      </c>
      <c r="X25" s="187">
        <f>X$3*'GHP→EHP削減効果計算書（空調）'!$D29*'GHP→EHP削減効果計算書（空調）'!$E29*'GHP→EHP削減効果計算書（空調）'!$N29*X$4*0.01</f>
        <v>0</v>
      </c>
      <c r="Y25" s="187">
        <f>Y$3*'GHP→EHP削減効果計算書（空調）'!$D29*'GHP→EHP削減効果計算書（空調）'!$E29*'GHP→EHP削減効果計算書（空調）'!$N29*Y$4*0.01</f>
        <v>0</v>
      </c>
      <c r="Z25" s="187">
        <f>Z$3*'GHP→EHP削減効果計算書（空調）'!$D29*'GHP→EHP削減効果計算書（空調）'!$E29*'GHP→EHP削減効果計算書（空調）'!$N29*Z$4*0.01</f>
        <v>0</v>
      </c>
      <c r="AA25" s="187">
        <f>AA$3*'GHP→EHP削減効果計算書（空調）'!$D29*'GHP→EHP削減効果計算書（空調）'!$E29*'GHP→EHP削減効果計算書（空調）'!$N29*AA$4*0.01</f>
        <v>0</v>
      </c>
      <c r="AB25" s="187">
        <f t="shared" si="2"/>
        <v>0</v>
      </c>
    </row>
  </sheetData>
  <mergeCells count="8">
    <mergeCell ref="A5:A25"/>
    <mergeCell ref="A1:B2"/>
    <mergeCell ref="C1:O1"/>
    <mergeCell ref="P1:AB1"/>
    <mergeCell ref="O2:O4"/>
    <mergeCell ref="AB2:AB4"/>
    <mergeCell ref="A3:B3"/>
    <mergeCell ref="A4:B4"/>
  </mergeCells>
  <phoneticPr fontId="2"/>
  <pageMargins left="0.7" right="0.7" top="0.75" bottom="0.75" header="0.3" footer="0.3"/>
  <pageSetup paperSize="9" scale="58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56F02B-C2F0-4129-8C99-E5B424B2486B}">
  <sheetPr codeName="Sheet8">
    <tabColor theme="4" tint="0.79998168889431442"/>
    <pageSetUpPr fitToPage="1"/>
  </sheetPr>
  <dimension ref="A1:AB25"/>
  <sheetViews>
    <sheetView view="pageBreakPreview" zoomScaleNormal="100" zoomScaleSheetLayoutView="100" workbookViewId="0">
      <selection sqref="A1:O4"/>
    </sheetView>
  </sheetViews>
  <sheetFormatPr defaultRowHeight="18.75"/>
  <cols>
    <col min="1" max="1" width="11" bestFit="1" customWidth="1"/>
    <col min="2" max="2" width="9" style="109" bestFit="1" customWidth="1"/>
    <col min="3" max="14" width="7" style="110" customWidth="1"/>
    <col min="15" max="15" width="9" style="110"/>
    <col min="16" max="27" width="7" style="110" customWidth="1"/>
    <col min="28" max="28" width="9" style="112" bestFit="1" customWidth="1"/>
  </cols>
  <sheetData>
    <row r="1" spans="1:28">
      <c r="A1" s="484"/>
      <c r="B1" s="485"/>
      <c r="C1" s="488" t="s">
        <v>59</v>
      </c>
      <c r="D1" s="488"/>
      <c r="E1" s="488"/>
      <c r="F1" s="488"/>
      <c r="G1" s="488"/>
      <c r="H1" s="488"/>
      <c r="I1" s="488"/>
      <c r="J1" s="488"/>
      <c r="K1" s="488"/>
      <c r="L1" s="488"/>
      <c r="M1" s="488"/>
      <c r="N1" s="488"/>
      <c r="O1" s="488"/>
      <c r="P1" s="488" t="s">
        <v>60</v>
      </c>
      <c r="Q1" s="488"/>
      <c r="R1" s="488"/>
      <c r="S1" s="488"/>
      <c r="T1" s="488"/>
      <c r="U1" s="488"/>
      <c r="V1" s="488"/>
      <c r="W1" s="488"/>
      <c r="X1" s="488"/>
      <c r="Y1" s="488"/>
      <c r="Z1" s="488"/>
      <c r="AA1" s="488"/>
      <c r="AB1" s="488"/>
    </row>
    <row r="2" spans="1:28">
      <c r="A2" s="486"/>
      <c r="B2" s="487"/>
      <c r="C2" s="184" t="s">
        <v>55</v>
      </c>
      <c r="D2" s="184" t="s">
        <v>44</v>
      </c>
      <c r="E2" s="184" t="s">
        <v>45</v>
      </c>
      <c r="F2" s="184" t="s">
        <v>46</v>
      </c>
      <c r="G2" s="184" t="s">
        <v>47</v>
      </c>
      <c r="H2" s="184" t="s">
        <v>48</v>
      </c>
      <c r="I2" s="184" t="s">
        <v>49</v>
      </c>
      <c r="J2" s="184" t="s">
        <v>50</v>
      </c>
      <c r="K2" s="184" t="s">
        <v>51</v>
      </c>
      <c r="L2" s="184" t="s">
        <v>52</v>
      </c>
      <c r="M2" s="184" t="s">
        <v>53</v>
      </c>
      <c r="N2" s="184" t="s">
        <v>54</v>
      </c>
      <c r="O2" s="444" t="s">
        <v>61</v>
      </c>
      <c r="P2" s="184" t="s">
        <v>55</v>
      </c>
      <c r="Q2" s="184" t="s">
        <v>44</v>
      </c>
      <c r="R2" s="184" t="s">
        <v>45</v>
      </c>
      <c r="S2" s="184" t="s">
        <v>46</v>
      </c>
      <c r="T2" s="184" t="s">
        <v>47</v>
      </c>
      <c r="U2" s="184" t="s">
        <v>48</v>
      </c>
      <c r="V2" s="184" t="s">
        <v>49</v>
      </c>
      <c r="W2" s="184" t="s">
        <v>50</v>
      </c>
      <c r="X2" s="184" t="s">
        <v>51</v>
      </c>
      <c r="Y2" s="184" t="s">
        <v>52</v>
      </c>
      <c r="Z2" s="184" t="s">
        <v>53</v>
      </c>
      <c r="AA2" s="184" t="s">
        <v>54</v>
      </c>
      <c r="AB2" s="446" t="s">
        <v>61</v>
      </c>
    </row>
    <row r="3" spans="1:28">
      <c r="A3" s="448" t="s">
        <v>127</v>
      </c>
      <c r="B3" s="449"/>
      <c r="C3" s="186">
        <f>'年間負荷計算シート (GHP用)'!C3</f>
        <v>20</v>
      </c>
      <c r="D3" s="186">
        <f>'年間負荷計算シート (GHP用)'!D3</f>
        <v>20</v>
      </c>
      <c r="E3" s="186">
        <f>'年間負荷計算シート (GHP用)'!E3</f>
        <v>20</v>
      </c>
      <c r="F3" s="186">
        <f>'年間負荷計算シート (GHP用)'!F3</f>
        <v>20</v>
      </c>
      <c r="G3" s="186">
        <f>'年間負荷計算シート (GHP用)'!G3</f>
        <v>20</v>
      </c>
      <c r="H3" s="186">
        <f>'年間負荷計算シート (GHP用)'!H3</f>
        <v>20</v>
      </c>
      <c r="I3" s="186">
        <f>'年間負荷計算シート (GHP用)'!I3</f>
        <v>20</v>
      </c>
      <c r="J3" s="186">
        <f>'年間負荷計算シート (GHP用)'!J3</f>
        <v>20</v>
      </c>
      <c r="K3" s="186">
        <f>'年間負荷計算シート (GHP用)'!K3</f>
        <v>0</v>
      </c>
      <c r="L3" s="186">
        <f>'年間負荷計算シート (GHP用)'!L3</f>
        <v>0</v>
      </c>
      <c r="M3" s="186">
        <f>'年間負荷計算シート (GHP用)'!M3</f>
        <v>0</v>
      </c>
      <c r="N3" s="186">
        <f>'年間負荷計算シート (GHP用)'!N3</f>
        <v>0</v>
      </c>
      <c r="O3" s="445"/>
      <c r="P3" s="187">
        <f>'年間負荷計算シート (GHP用)'!P3</f>
        <v>20</v>
      </c>
      <c r="Q3" s="187">
        <f>'年間負荷計算シート (GHP用)'!Q3</f>
        <v>20</v>
      </c>
      <c r="R3" s="187">
        <f>'年間負荷計算シート (GHP用)'!R3</f>
        <v>0</v>
      </c>
      <c r="S3" s="187">
        <f>'年間負荷計算シート (GHP用)'!S3</f>
        <v>0</v>
      </c>
      <c r="T3" s="187">
        <f>'年間負荷計算シート (GHP用)'!T3</f>
        <v>0</v>
      </c>
      <c r="U3" s="187">
        <f>'年間負荷計算シート (GHP用)'!U3</f>
        <v>0</v>
      </c>
      <c r="V3" s="187">
        <f>'年間負荷計算シート (GHP用)'!V3</f>
        <v>0</v>
      </c>
      <c r="W3" s="187">
        <f>'年間負荷計算シート (GHP用)'!W3</f>
        <v>20</v>
      </c>
      <c r="X3" s="187">
        <f>'年間負荷計算シート (GHP用)'!X3</f>
        <v>20</v>
      </c>
      <c r="Y3" s="187">
        <f>'年間負荷計算シート (GHP用)'!Y3</f>
        <v>20</v>
      </c>
      <c r="Z3" s="187">
        <f>'年間負荷計算シート (GHP用)'!Z3</f>
        <v>20</v>
      </c>
      <c r="AA3" s="187">
        <f>'年間負荷計算シート (GHP用)'!AA3</f>
        <v>20</v>
      </c>
      <c r="AB3" s="447"/>
    </row>
    <row r="4" spans="1:28">
      <c r="A4" s="448" t="s">
        <v>126</v>
      </c>
      <c r="B4" s="449"/>
      <c r="C4" s="180">
        <v>12.8</v>
      </c>
      <c r="D4" s="180">
        <v>22.9</v>
      </c>
      <c r="E4" s="180">
        <v>34.299999999999997</v>
      </c>
      <c r="F4" s="180">
        <v>60</v>
      </c>
      <c r="G4" s="180">
        <v>66</v>
      </c>
      <c r="H4" s="180">
        <v>46.2</v>
      </c>
      <c r="I4" s="180">
        <v>21.4</v>
      </c>
      <c r="J4" s="180">
        <v>9.1999999999999993</v>
      </c>
      <c r="K4" s="180">
        <v>0</v>
      </c>
      <c r="L4" s="180">
        <v>0</v>
      </c>
      <c r="M4" s="180">
        <v>0</v>
      </c>
      <c r="N4" s="180">
        <v>0</v>
      </c>
      <c r="O4" s="445"/>
      <c r="P4" s="181">
        <v>15.1</v>
      </c>
      <c r="Q4" s="181">
        <v>8.1999999999999993</v>
      </c>
      <c r="R4" s="181">
        <v>0</v>
      </c>
      <c r="S4" s="181">
        <v>0</v>
      </c>
      <c r="T4" s="181">
        <v>0</v>
      </c>
      <c r="U4" s="181">
        <v>0</v>
      </c>
      <c r="V4" s="181">
        <v>0</v>
      </c>
      <c r="W4" s="181">
        <v>20.3</v>
      </c>
      <c r="X4" s="181">
        <v>32.799999999999997</v>
      </c>
      <c r="Y4" s="181">
        <v>45.8</v>
      </c>
      <c r="Z4" s="181">
        <v>46.3</v>
      </c>
      <c r="AA4" s="181">
        <v>25.4</v>
      </c>
      <c r="AB4" s="447"/>
    </row>
    <row r="5" spans="1:28">
      <c r="A5" s="481" t="s">
        <v>134</v>
      </c>
      <c r="B5" s="183" t="str">
        <f>'GHP→EHP削減効果計算書（空調）'!B9</f>
        <v>会議室A</v>
      </c>
      <c r="C5" s="186">
        <f>C$3*'GHP→EHP削減効果計算書（空調）'!$X9*'GHP→EHP削減効果計算書（空調）'!$Y9*'GHP→EHP削減効果計算書（空調）'!$Z9*C$4*0.01</f>
        <v>917.50400000000013</v>
      </c>
      <c r="D5" s="186">
        <f>D$3*'GHP→EHP削減効果計算書（空調）'!$X9*'GHP→EHP削減効果計算書（空調）'!$Y9*'GHP→EHP削減効果計算書（空調）'!$Z9*D$4*0.01</f>
        <v>1641.4719999999998</v>
      </c>
      <c r="E5" s="186">
        <f>E$3*'GHP→EHP削減効果計算書（空調）'!$X9*'GHP→EHP削減効果計算書（空調）'!$Y9*'GHP→EHP削減効果計算書（空調）'!$Z9*E$4*0.01</f>
        <v>2458.6239999999998</v>
      </c>
      <c r="F5" s="186">
        <f>F$3*'GHP→EHP削減効果計算書（空調）'!$X9*'GHP→EHP削減効果計算書（空調）'!$Y9*'GHP→EHP削減効果計算書（空調）'!$Z9*F$4*0.01</f>
        <v>4300.8</v>
      </c>
      <c r="G5" s="186">
        <f>G$3*'GHP→EHP削減効果計算書（空調）'!$X9*'GHP→EHP削減効果計算書（空調）'!$Y9*'GHP→EHP削減効果計算書（空調）'!$Z9*G$4*0.01</f>
        <v>4730.88</v>
      </c>
      <c r="H5" s="186">
        <f>H$3*'GHP→EHP削減効果計算書（空調）'!$X9*'GHP→EHP削減効果計算書（空調）'!$Y9*'GHP→EHP削減効果計算書（空調）'!$Z9*H$4*0.01</f>
        <v>3311.6160000000004</v>
      </c>
      <c r="I5" s="186">
        <f>I$3*'GHP→EHP削減効果計算書（空調）'!$X9*'GHP→EHP削減効果計算書（空調）'!$Y9*'GHP→EHP削減効果計算書（空調）'!$Z9*I$4*0.01</f>
        <v>1533.9519999999998</v>
      </c>
      <c r="J5" s="186">
        <f>J$3*'GHP→EHP削減効果計算書（空調）'!$X9*'GHP→EHP削減効果計算書（空調）'!$Y9*'GHP→EHP削減効果計算書（空調）'!$Z9*J$4*0.01</f>
        <v>659.4559999999999</v>
      </c>
      <c r="K5" s="186">
        <f>K$3*'GHP→EHP削減効果計算書（空調）'!$X9*'GHP→EHP削減効果計算書（空調）'!$Y9*'GHP→EHP削減効果計算書（空調）'!$Z9*K$4*0.01</f>
        <v>0</v>
      </c>
      <c r="L5" s="186">
        <f>L$3*'GHP→EHP削減効果計算書（空調）'!$X9*'GHP→EHP削減効果計算書（空調）'!$Y9*'GHP→EHP削減効果計算書（空調）'!$Z9*L$4*0.01</f>
        <v>0</v>
      </c>
      <c r="M5" s="186">
        <f>M$3*'GHP→EHP削減効果計算書（空調）'!$X9*'GHP→EHP削減効果計算書（空調）'!$Y9*'GHP→EHP削減効果計算書（空調）'!$Z9*M$4*0.01</f>
        <v>0</v>
      </c>
      <c r="N5" s="186">
        <f>N$3*'GHP→EHP削減効果計算書（空調）'!$X9*'GHP→EHP削減効果計算書（空調）'!$Y9*'GHP→EHP削減効果計算書（空調）'!$Z9*N$4*0.01</f>
        <v>0</v>
      </c>
      <c r="O5" s="186">
        <f>SUM(C5:N5)</f>
        <v>19554.304</v>
      </c>
      <c r="P5" s="187">
        <f>P$3*'GHP→EHP削減効果計算書（空調）'!$D9*'GHP→EHP削減効果計算書（空調）'!$E9*'GHP→EHP削減効果計算書（空調）'!$L9*P$4*0.01</f>
        <v>1208</v>
      </c>
      <c r="Q5" s="187">
        <f>Q$3*'GHP→EHP削減効果計算書（空調）'!$D9*'GHP→EHP削減効果計算書（空調）'!$E9*'GHP→EHP削減効果計算書（空調）'!$L9*Q$4*0.01</f>
        <v>656</v>
      </c>
      <c r="R5" s="187">
        <f>R$3*'GHP→EHP削減効果計算書（空調）'!$D9*'GHP→EHP削減効果計算書（空調）'!$E9*'GHP→EHP削減効果計算書（空調）'!$L9*R$4*0.01</f>
        <v>0</v>
      </c>
      <c r="S5" s="187">
        <f>S$3*'GHP→EHP削減効果計算書（空調）'!$D9*'GHP→EHP削減効果計算書（空調）'!$E9*'GHP→EHP削減効果計算書（空調）'!$L9*S$4*0.01</f>
        <v>0</v>
      </c>
      <c r="T5" s="187">
        <f>T$3*'GHP→EHP削減効果計算書（空調）'!$D9*'GHP→EHP削減効果計算書（空調）'!$E9*'GHP→EHP削減効果計算書（空調）'!$L9*T$4*0.01</f>
        <v>0</v>
      </c>
      <c r="U5" s="187">
        <f>U$3*'GHP→EHP削減効果計算書（空調）'!$D9*'GHP→EHP削減効果計算書（空調）'!$E9*'GHP→EHP削減効果計算書（空調）'!$L9*U$4*0.01</f>
        <v>0</v>
      </c>
      <c r="V5" s="187">
        <f>V$3*'GHP→EHP削減効果計算書（空調）'!$D9*'GHP→EHP削減効果計算書（空調）'!$E9*'GHP→EHP削減効果計算書（空調）'!$L9*V$4*0.01</f>
        <v>0</v>
      </c>
      <c r="W5" s="187">
        <f>W$3*'GHP→EHP削減効果計算書（空調）'!$D9*'GHP→EHP削減効果計算書（空調）'!$E9*'GHP→EHP削減効果計算書（空調）'!$L9*W$4*0.01</f>
        <v>1624</v>
      </c>
      <c r="X5" s="187">
        <f>X$3*'GHP→EHP削減効果計算書（空調）'!$D9*'GHP→EHP削減効果計算書（空調）'!$E9*'GHP→EHP削減効果計算書（空調）'!$L9*X$4*0.01</f>
        <v>2624</v>
      </c>
      <c r="Y5" s="187">
        <f>Y$3*'GHP→EHP削減効果計算書（空調）'!$D9*'GHP→EHP削減効果計算書（空調）'!$E9*'GHP→EHP削減効果計算書（空調）'!$L9*Y$4*0.01</f>
        <v>3664</v>
      </c>
      <c r="Z5" s="187">
        <f>Z$3*'GHP→EHP削減効果計算書（空調）'!$D9*'GHP→EHP削減効果計算書（空調）'!$E9*'GHP→EHP削減効果計算書（空調）'!$L9*Z$4*0.01</f>
        <v>3704</v>
      </c>
      <c r="AA5" s="187">
        <f>AA$3*'GHP→EHP削減効果計算書（空調）'!$D9*'GHP→EHP削減効果計算書（空調）'!$E9*'GHP→EHP削減効果計算書（空調）'!$L9*AA$4*0.01</f>
        <v>2032</v>
      </c>
      <c r="AB5" s="187">
        <f>SUM(P5:AA5)</f>
        <v>15512</v>
      </c>
    </row>
    <row r="6" spans="1:28" ht="18.75" customHeight="1">
      <c r="A6" s="482"/>
      <c r="B6" s="183">
        <f>'GHP→EHP削減効果計算書（空調）'!B10</f>
        <v>0</v>
      </c>
      <c r="C6" s="186">
        <f>C$3*'GHP→EHP削減効果計算書（空調）'!$X10*'GHP→EHP削減効果計算書（空調）'!$Y10*'GHP→EHP削減効果計算書（空調）'!$Z10*C$4*0.01</f>
        <v>0</v>
      </c>
      <c r="D6" s="186">
        <f>D$3*'GHP→EHP削減効果計算書（空調）'!$X10*'GHP→EHP削減効果計算書（空調）'!$Y10*'GHP→EHP削減効果計算書（空調）'!$Z10*D$4*0.01</f>
        <v>0</v>
      </c>
      <c r="E6" s="186">
        <f>E$3*'GHP→EHP削減効果計算書（空調）'!$X10*'GHP→EHP削減効果計算書（空調）'!$Y10*'GHP→EHP削減効果計算書（空調）'!$Z10*E$4*0.01</f>
        <v>0</v>
      </c>
      <c r="F6" s="186">
        <f>F$3*'GHP→EHP削減効果計算書（空調）'!$X10*'GHP→EHP削減効果計算書（空調）'!$Y10*'GHP→EHP削減効果計算書（空調）'!$Z10*F$4*0.01</f>
        <v>0</v>
      </c>
      <c r="G6" s="186">
        <f>G$3*'GHP→EHP削減効果計算書（空調）'!$X10*'GHP→EHP削減効果計算書（空調）'!$Y10*'GHP→EHP削減効果計算書（空調）'!$Z10*G$4*0.01</f>
        <v>0</v>
      </c>
      <c r="H6" s="186">
        <f>H$3*'GHP→EHP削減効果計算書（空調）'!$X10*'GHP→EHP削減効果計算書（空調）'!$Y10*'GHP→EHP削減効果計算書（空調）'!$Z10*H$4*0.01</f>
        <v>0</v>
      </c>
      <c r="I6" s="186">
        <f>I$3*'GHP→EHP削減効果計算書（空調）'!$X10*'GHP→EHP削減効果計算書（空調）'!$Y10*'GHP→EHP削減効果計算書（空調）'!$Z10*I$4*0.01</f>
        <v>0</v>
      </c>
      <c r="J6" s="186">
        <f>J$3*'GHP→EHP削減効果計算書（空調）'!$X10*'GHP→EHP削減効果計算書（空調）'!$Y10*'GHP→EHP削減効果計算書（空調）'!$Z10*J$4*0.01</f>
        <v>0</v>
      </c>
      <c r="K6" s="186">
        <f>K$3*'GHP→EHP削減効果計算書（空調）'!$X10*'GHP→EHP削減効果計算書（空調）'!$Y10*'GHP→EHP削減効果計算書（空調）'!$Z10*K$4*0.01</f>
        <v>0</v>
      </c>
      <c r="L6" s="186">
        <f>L$3*'GHP→EHP削減効果計算書（空調）'!$X10*'GHP→EHP削減効果計算書（空調）'!$Y10*'GHP→EHP削減効果計算書（空調）'!$Z10*L$4*0.01</f>
        <v>0</v>
      </c>
      <c r="M6" s="186">
        <f>M$3*'GHP→EHP削減効果計算書（空調）'!$X10*'GHP→EHP削減効果計算書（空調）'!$Y10*'GHP→EHP削減効果計算書（空調）'!$Z10*M$4*0.01</f>
        <v>0</v>
      </c>
      <c r="N6" s="186">
        <f>N$3*'GHP→EHP削減効果計算書（空調）'!$X10*'GHP→EHP削減効果計算書（空調）'!$Y10*'GHP→EHP削減効果計算書（空調）'!$Z10*N$4*0.01</f>
        <v>0</v>
      </c>
      <c r="O6" s="186">
        <f>SUM(C6:N6)</f>
        <v>0</v>
      </c>
      <c r="P6" s="187">
        <f>P$3*'GHP→EHP削減効果計算書（空調）'!$X10*'GHP→EHP削減効果計算書（空調）'!$Y10*'GHP→EHP削減効果計算書（空調）'!$Z10*P$4*0.01</f>
        <v>0</v>
      </c>
      <c r="Q6" s="187">
        <f>Q$3*'GHP→EHP削減効果計算書（空調）'!$X10*'GHP→EHP削減効果計算書（空調）'!$Y10*'GHP→EHP削減効果計算書（空調）'!$Z10*Q$4*0.01</f>
        <v>0</v>
      </c>
      <c r="R6" s="187">
        <f>R$3*'GHP→EHP削減効果計算書（空調）'!$X10*'GHP→EHP削減効果計算書（空調）'!$Y10*'GHP→EHP削減効果計算書（空調）'!$Z10*R$4*0.01</f>
        <v>0</v>
      </c>
      <c r="S6" s="187">
        <f>S$3*'GHP→EHP削減効果計算書（空調）'!$X10*'GHP→EHP削減効果計算書（空調）'!$Y10*'GHP→EHP削減効果計算書（空調）'!$Z10*S$4*0.01</f>
        <v>0</v>
      </c>
      <c r="T6" s="187">
        <f>T$3*'GHP→EHP削減効果計算書（空調）'!$X10*'GHP→EHP削減効果計算書（空調）'!$Y10*'GHP→EHP削減効果計算書（空調）'!$Z10*T$4*0.01</f>
        <v>0</v>
      </c>
      <c r="U6" s="187">
        <f>U$3*'GHP→EHP削減効果計算書（空調）'!$X10*'GHP→EHP削減効果計算書（空調）'!$Y10*'GHP→EHP削減効果計算書（空調）'!$Z10*U$4*0.01</f>
        <v>0</v>
      </c>
      <c r="V6" s="187">
        <f>V$3*'GHP→EHP削減効果計算書（空調）'!$X10*'GHP→EHP削減効果計算書（空調）'!$Y10*'GHP→EHP削減効果計算書（空調）'!$Z10*V$4*0.01</f>
        <v>0</v>
      </c>
      <c r="W6" s="187">
        <f>W$3*'GHP→EHP削減効果計算書（空調）'!$X10*'GHP→EHP削減効果計算書（空調）'!$Y10*'GHP→EHP削減効果計算書（空調）'!$Z10*W$4*0.01</f>
        <v>0</v>
      </c>
      <c r="X6" s="187">
        <f>X$3*'GHP→EHP削減効果計算書（空調）'!$X10*'GHP→EHP削減効果計算書（空調）'!$Y10*'GHP→EHP削減効果計算書（空調）'!$Z10*X$4*0.01</f>
        <v>0</v>
      </c>
      <c r="Y6" s="187">
        <f>Y$3*'GHP→EHP削減効果計算書（空調）'!$X10*'GHP→EHP削減効果計算書（空調）'!$Y10*'GHP→EHP削減効果計算書（空調）'!$Z10*Y$4*0.01</f>
        <v>0</v>
      </c>
      <c r="Z6" s="187">
        <f>Z$3*'GHP→EHP削減効果計算書（空調）'!$X10*'GHP→EHP削減効果計算書（空調）'!$Y10*'GHP→EHP削減効果計算書（空調）'!$Z10*Z$4*0.01</f>
        <v>0</v>
      </c>
      <c r="AA6" s="187">
        <f>AA$3*'GHP→EHP削減効果計算書（空調）'!$X10*'GHP→EHP削減効果計算書（空調）'!$Y10*'GHP→EHP削減効果計算書（空調）'!$Z10*AA$4*0.01</f>
        <v>0</v>
      </c>
      <c r="AB6" s="187">
        <f>SUM(P6:AA6)</f>
        <v>0</v>
      </c>
    </row>
    <row r="7" spans="1:28">
      <c r="A7" s="482"/>
      <c r="B7" s="183">
        <f>'GHP→EHP削減効果計算書（空調）'!B11</f>
        <v>0</v>
      </c>
      <c r="C7" s="186">
        <f>C$3*'GHP→EHP削減効果計算書（空調）'!$X11*'GHP→EHP削減効果計算書（空調）'!$Y11*'GHP→EHP削減効果計算書（空調）'!$Z11*C$4*0.01</f>
        <v>0</v>
      </c>
      <c r="D7" s="186">
        <f>D$3*'GHP→EHP削減効果計算書（空調）'!$X11*'GHP→EHP削減効果計算書（空調）'!$Y11*'GHP→EHP削減効果計算書（空調）'!$Z11*D$4*0.01</f>
        <v>0</v>
      </c>
      <c r="E7" s="186">
        <f>E$3*'GHP→EHP削減効果計算書（空調）'!$X11*'GHP→EHP削減効果計算書（空調）'!$Y11*'GHP→EHP削減効果計算書（空調）'!$Z11*E$4*0.01</f>
        <v>0</v>
      </c>
      <c r="F7" s="186">
        <f>F$3*'GHP→EHP削減効果計算書（空調）'!$X11*'GHP→EHP削減効果計算書（空調）'!$Y11*'GHP→EHP削減効果計算書（空調）'!$Z11*F$4*0.01</f>
        <v>0</v>
      </c>
      <c r="G7" s="186">
        <f>G$3*'GHP→EHP削減効果計算書（空調）'!$X11*'GHP→EHP削減効果計算書（空調）'!$Y11*'GHP→EHP削減効果計算書（空調）'!$Z11*G$4*0.01</f>
        <v>0</v>
      </c>
      <c r="H7" s="186">
        <f>H$3*'GHP→EHP削減効果計算書（空調）'!$X11*'GHP→EHP削減効果計算書（空調）'!$Y11*'GHP→EHP削減効果計算書（空調）'!$Z11*H$4*0.01</f>
        <v>0</v>
      </c>
      <c r="I7" s="186">
        <f>I$3*'GHP→EHP削減効果計算書（空調）'!$X11*'GHP→EHP削減効果計算書（空調）'!$Y11*'GHP→EHP削減効果計算書（空調）'!$Z11*I$4*0.01</f>
        <v>0</v>
      </c>
      <c r="J7" s="186">
        <f>J$3*'GHP→EHP削減効果計算書（空調）'!$X11*'GHP→EHP削減効果計算書（空調）'!$Y11*'GHP→EHP削減効果計算書（空調）'!$Z11*J$4*0.01</f>
        <v>0</v>
      </c>
      <c r="K7" s="186">
        <f>K$3*'GHP→EHP削減効果計算書（空調）'!$X11*'GHP→EHP削減効果計算書（空調）'!$Y11*'GHP→EHP削減効果計算書（空調）'!$Z11*K$4*0.01</f>
        <v>0</v>
      </c>
      <c r="L7" s="186">
        <f>L$3*'GHP→EHP削減効果計算書（空調）'!$X11*'GHP→EHP削減効果計算書（空調）'!$Y11*'GHP→EHP削減効果計算書（空調）'!$Z11*L$4*0.01</f>
        <v>0</v>
      </c>
      <c r="M7" s="186">
        <f>M$3*'GHP→EHP削減効果計算書（空調）'!$X11*'GHP→EHP削減効果計算書（空調）'!$Y11*'GHP→EHP削減効果計算書（空調）'!$Z11*M$4*0.01</f>
        <v>0</v>
      </c>
      <c r="N7" s="186">
        <f>N$3*'GHP→EHP削減効果計算書（空調）'!$X11*'GHP→EHP削減効果計算書（空調）'!$Y11*'GHP→EHP削減効果計算書（空調）'!$Z11*N$4*0.01</f>
        <v>0</v>
      </c>
      <c r="O7" s="186">
        <f>SUM(C7:N7)</f>
        <v>0</v>
      </c>
      <c r="P7" s="187">
        <f>P$3*'GHP→EHP削減効果計算書（空調）'!$X11*'GHP→EHP削減効果計算書（空調）'!$Y11*'GHP→EHP削減効果計算書（空調）'!$Z11*P$4*0.01</f>
        <v>0</v>
      </c>
      <c r="Q7" s="187">
        <f>Q$3*'GHP→EHP削減効果計算書（空調）'!$X11*'GHP→EHP削減効果計算書（空調）'!$Y11*'GHP→EHP削減効果計算書（空調）'!$Z11*Q$4*0.01</f>
        <v>0</v>
      </c>
      <c r="R7" s="187">
        <f>R$3*'GHP→EHP削減効果計算書（空調）'!$X11*'GHP→EHP削減効果計算書（空調）'!$Y11*'GHP→EHP削減効果計算書（空調）'!$Z11*R$4*0.01</f>
        <v>0</v>
      </c>
      <c r="S7" s="187">
        <f>S$3*'GHP→EHP削減効果計算書（空調）'!$X11*'GHP→EHP削減効果計算書（空調）'!$Y11*'GHP→EHP削減効果計算書（空調）'!$Z11*S$4*0.01</f>
        <v>0</v>
      </c>
      <c r="T7" s="187">
        <f>T$3*'GHP→EHP削減効果計算書（空調）'!$X11*'GHP→EHP削減効果計算書（空調）'!$Y11*'GHP→EHP削減効果計算書（空調）'!$Z11*T$4*0.01</f>
        <v>0</v>
      </c>
      <c r="U7" s="187">
        <f>U$3*'GHP→EHP削減効果計算書（空調）'!$X11*'GHP→EHP削減効果計算書（空調）'!$Y11*'GHP→EHP削減効果計算書（空調）'!$Z11*U$4*0.01</f>
        <v>0</v>
      </c>
      <c r="V7" s="187">
        <f>V$3*'GHP→EHP削減効果計算書（空調）'!$X11*'GHP→EHP削減効果計算書（空調）'!$Y11*'GHP→EHP削減効果計算書（空調）'!$Z11*V$4*0.01</f>
        <v>0</v>
      </c>
      <c r="W7" s="187">
        <f>W$3*'GHP→EHP削減効果計算書（空調）'!$X11*'GHP→EHP削減効果計算書（空調）'!$Y11*'GHP→EHP削減効果計算書（空調）'!$Z11*W$4*0.01</f>
        <v>0</v>
      </c>
      <c r="X7" s="187">
        <f>X$3*'GHP→EHP削減効果計算書（空調）'!$X11*'GHP→EHP削減効果計算書（空調）'!$Y11*'GHP→EHP削減効果計算書（空調）'!$Z11*X$4*0.01</f>
        <v>0</v>
      </c>
      <c r="Y7" s="187">
        <f>Y$3*'GHP→EHP削減効果計算書（空調）'!$X11*'GHP→EHP削減効果計算書（空調）'!$Y11*'GHP→EHP削減効果計算書（空調）'!$Z11*Y$4*0.01</f>
        <v>0</v>
      </c>
      <c r="Z7" s="187">
        <f>Z$3*'GHP→EHP削減効果計算書（空調）'!$X11*'GHP→EHP削減効果計算書（空調）'!$Y11*'GHP→EHP削減効果計算書（空調）'!$Z11*Z$4*0.01</f>
        <v>0</v>
      </c>
      <c r="AA7" s="187">
        <f>AA$3*'GHP→EHP削減効果計算書（空調）'!$X11*'GHP→EHP削減効果計算書（空調）'!$Y11*'GHP→EHP削減効果計算書（空調）'!$Z11*AA$4*0.01</f>
        <v>0</v>
      </c>
      <c r="AB7" s="187">
        <f>SUM(P7:AA7)</f>
        <v>0</v>
      </c>
    </row>
    <row r="8" spans="1:28">
      <c r="A8" s="482"/>
      <c r="B8" s="183">
        <f>'GHP→EHP削減効果計算書（空調）'!B12</f>
        <v>0</v>
      </c>
      <c r="C8" s="186">
        <f>C$3*'GHP→EHP削減効果計算書（空調）'!$X12*'GHP→EHP削減効果計算書（空調）'!$Y12*'GHP→EHP削減効果計算書（空調）'!$Z12*C$4*0.01</f>
        <v>0</v>
      </c>
      <c r="D8" s="186">
        <f>D$3*'GHP→EHP削減効果計算書（空調）'!$X12*'GHP→EHP削減効果計算書（空調）'!$Y12*'GHP→EHP削減効果計算書（空調）'!$Z12*D$4*0.01</f>
        <v>0</v>
      </c>
      <c r="E8" s="186">
        <f>E$3*'GHP→EHP削減効果計算書（空調）'!$X12*'GHP→EHP削減効果計算書（空調）'!$Y12*'GHP→EHP削減効果計算書（空調）'!$Z12*E$4*0.01</f>
        <v>0</v>
      </c>
      <c r="F8" s="186">
        <f>F$3*'GHP→EHP削減効果計算書（空調）'!$X12*'GHP→EHP削減効果計算書（空調）'!$Y12*'GHP→EHP削減効果計算書（空調）'!$Z12*F$4*0.01</f>
        <v>0</v>
      </c>
      <c r="G8" s="186">
        <f>G$3*'GHP→EHP削減効果計算書（空調）'!$X12*'GHP→EHP削減効果計算書（空調）'!$Y12*'GHP→EHP削減効果計算書（空調）'!$Z12*G$4*0.01</f>
        <v>0</v>
      </c>
      <c r="H8" s="186">
        <f>H$3*'GHP→EHP削減効果計算書（空調）'!$X12*'GHP→EHP削減効果計算書（空調）'!$Y12*'GHP→EHP削減効果計算書（空調）'!$Z12*H$4*0.01</f>
        <v>0</v>
      </c>
      <c r="I8" s="186">
        <f>I$3*'GHP→EHP削減効果計算書（空調）'!$X12*'GHP→EHP削減効果計算書（空調）'!$Y12*'GHP→EHP削減効果計算書（空調）'!$Z12*I$4*0.01</f>
        <v>0</v>
      </c>
      <c r="J8" s="186">
        <f>J$3*'GHP→EHP削減効果計算書（空調）'!$X12*'GHP→EHP削減効果計算書（空調）'!$Y12*'GHP→EHP削減効果計算書（空調）'!$Z12*J$4*0.01</f>
        <v>0</v>
      </c>
      <c r="K8" s="186">
        <f>K$3*'GHP→EHP削減効果計算書（空調）'!$X12*'GHP→EHP削減効果計算書（空調）'!$Y12*'GHP→EHP削減効果計算書（空調）'!$Z12*K$4*0.01</f>
        <v>0</v>
      </c>
      <c r="L8" s="186">
        <f>L$3*'GHP→EHP削減効果計算書（空調）'!$X12*'GHP→EHP削減効果計算書（空調）'!$Y12*'GHP→EHP削減効果計算書（空調）'!$Z12*L$4*0.01</f>
        <v>0</v>
      </c>
      <c r="M8" s="186">
        <f>M$3*'GHP→EHP削減効果計算書（空調）'!$X12*'GHP→EHP削減効果計算書（空調）'!$Y12*'GHP→EHP削減効果計算書（空調）'!$Z12*M$4*0.01</f>
        <v>0</v>
      </c>
      <c r="N8" s="186">
        <f>N$3*'GHP→EHP削減効果計算書（空調）'!$X12*'GHP→EHP削減効果計算書（空調）'!$Y12*'GHP→EHP削減効果計算書（空調）'!$Z12*N$4*0.01</f>
        <v>0</v>
      </c>
      <c r="O8" s="186">
        <f t="shared" ref="O8:O22" si="0">SUM(C8:N8)</f>
        <v>0</v>
      </c>
      <c r="P8" s="187">
        <f>P$3*'GHP→EHP削減効果計算書（空調）'!$X12*'GHP→EHP削減効果計算書（空調）'!$Y12*'GHP→EHP削減効果計算書（空調）'!$Z12*P$4*0.01</f>
        <v>0</v>
      </c>
      <c r="Q8" s="187">
        <f>Q$3*'GHP→EHP削減効果計算書（空調）'!$X12*'GHP→EHP削減効果計算書（空調）'!$Y12*'GHP→EHP削減効果計算書（空調）'!$Z12*Q$4*0.01</f>
        <v>0</v>
      </c>
      <c r="R8" s="187">
        <f>R$3*'GHP→EHP削減効果計算書（空調）'!$X12*'GHP→EHP削減効果計算書（空調）'!$Y12*'GHP→EHP削減効果計算書（空調）'!$Z12*R$4*0.01</f>
        <v>0</v>
      </c>
      <c r="S8" s="187">
        <f>S$3*'GHP→EHP削減効果計算書（空調）'!$X12*'GHP→EHP削減効果計算書（空調）'!$Y12*'GHP→EHP削減効果計算書（空調）'!$Z12*S$4*0.01</f>
        <v>0</v>
      </c>
      <c r="T8" s="187">
        <f>T$3*'GHP→EHP削減効果計算書（空調）'!$X12*'GHP→EHP削減効果計算書（空調）'!$Y12*'GHP→EHP削減効果計算書（空調）'!$Z12*T$4*0.01</f>
        <v>0</v>
      </c>
      <c r="U8" s="187">
        <f>U$3*'GHP→EHP削減効果計算書（空調）'!$X12*'GHP→EHP削減効果計算書（空調）'!$Y12*'GHP→EHP削減効果計算書（空調）'!$Z12*U$4*0.01</f>
        <v>0</v>
      </c>
      <c r="V8" s="187">
        <f>V$3*'GHP→EHP削減効果計算書（空調）'!$X12*'GHP→EHP削減効果計算書（空調）'!$Y12*'GHP→EHP削減効果計算書（空調）'!$Z12*V$4*0.01</f>
        <v>0</v>
      </c>
      <c r="W8" s="187">
        <f>W$3*'GHP→EHP削減効果計算書（空調）'!$X12*'GHP→EHP削減効果計算書（空調）'!$Y12*'GHP→EHP削減効果計算書（空調）'!$Z12*W$4*0.01</f>
        <v>0</v>
      </c>
      <c r="X8" s="187">
        <f>X$3*'GHP→EHP削減効果計算書（空調）'!$X12*'GHP→EHP削減効果計算書（空調）'!$Y12*'GHP→EHP削減効果計算書（空調）'!$Z12*X$4*0.01</f>
        <v>0</v>
      </c>
      <c r="Y8" s="187">
        <f>Y$3*'GHP→EHP削減効果計算書（空調）'!$X12*'GHP→EHP削減効果計算書（空調）'!$Y12*'GHP→EHP削減効果計算書（空調）'!$Z12*Y$4*0.01</f>
        <v>0</v>
      </c>
      <c r="Z8" s="187">
        <f>Z$3*'GHP→EHP削減効果計算書（空調）'!$X12*'GHP→EHP削減効果計算書（空調）'!$Y12*'GHP→EHP削減効果計算書（空調）'!$Z12*Z$4*0.01</f>
        <v>0</v>
      </c>
      <c r="AA8" s="187">
        <f>AA$3*'GHP→EHP削減効果計算書（空調）'!$X12*'GHP→EHP削減効果計算書（空調）'!$Y12*'GHP→EHP削減効果計算書（空調）'!$Z12*AA$4*0.01</f>
        <v>0</v>
      </c>
      <c r="AB8" s="187">
        <f t="shared" ref="AB8:AB22" si="1">SUM(P8:AA8)</f>
        <v>0</v>
      </c>
    </row>
    <row r="9" spans="1:28">
      <c r="A9" s="482"/>
      <c r="B9" s="183">
        <f>'GHP→EHP削減効果計算書（空調）'!B13</f>
        <v>0</v>
      </c>
      <c r="C9" s="186">
        <f>C$3*'GHP→EHP削減効果計算書（空調）'!$X13*'GHP→EHP削減効果計算書（空調）'!$Y13*'GHP→EHP削減効果計算書（空調）'!$Z13*C$4*0.01</f>
        <v>0</v>
      </c>
      <c r="D9" s="186">
        <f>D$3*'GHP→EHP削減効果計算書（空調）'!$X13*'GHP→EHP削減効果計算書（空調）'!$Y13*'GHP→EHP削減効果計算書（空調）'!$Z13*D$4*0.01</f>
        <v>0</v>
      </c>
      <c r="E9" s="186">
        <f>E$3*'GHP→EHP削減効果計算書（空調）'!$X13*'GHP→EHP削減効果計算書（空調）'!$Y13*'GHP→EHP削減効果計算書（空調）'!$Z13*E$4*0.01</f>
        <v>0</v>
      </c>
      <c r="F9" s="186">
        <f>F$3*'GHP→EHP削減効果計算書（空調）'!$X13*'GHP→EHP削減効果計算書（空調）'!$Y13*'GHP→EHP削減効果計算書（空調）'!$Z13*F$4*0.01</f>
        <v>0</v>
      </c>
      <c r="G9" s="186">
        <f>G$3*'GHP→EHP削減効果計算書（空調）'!$X13*'GHP→EHP削減効果計算書（空調）'!$Y13*'GHP→EHP削減効果計算書（空調）'!$Z13*G$4*0.01</f>
        <v>0</v>
      </c>
      <c r="H9" s="186">
        <f>H$3*'GHP→EHP削減効果計算書（空調）'!$X13*'GHP→EHP削減効果計算書（空調）'!$Y13*'GHP→EHP削減効果計算書（空調）'!$Z13*H$4*0.01</f>
        <v>0</v>
      </c>
      <c r="I9" s="186">
        <f>I$3*'GHP→EHP削減効果計算書（空調）'!$X13*'GHP→EHP削減効果計算書（空調）'!$Y13*'GHP→EHP削減効果計算書（空調）'!$Z13*I$4*0.01</f>
        <v>0</v>
      </c>
      <c r="J9" s="186">
        <f>J$3*'GHP→EHP削減効果計算書（空調）'!$X13*'GHP→EHP削減効果計算書（空調）'!$Y13*'GHP→EHP削減効果計算書（空調）'!$Z13*J$4*0.01</f>
        <v>0</v>
      </c>
      <c r="K9" s="186">
        <f>K$3*'GHP→EHP削減効果計算書（空調）'!$X13*'GHP→EHP削減効果計算書（空調）'!$Y13*'GHP→EHP削減効果計算書（空調）'!$Z13*K$4*0.01</f>
        <v>0</v>
      </c>
      <c r="L9" s="186">
        <f>L$3*'GHP→EHP削減効果計算書（空調）'!$X13*'GHP→EHP削減効果計算書（空調）'!$Y13*'GHP→EHP削減効果計算書（空調）'!$Z13*L$4*0.01</f>
        <v>0</v>
      </c>
      <c r="M9" s="186">
        <f>M$3*'GHP→EHP削減効果計算書（空調）'!$X13*'GHP→EHP削減効果計算書（空調）'!$Y13*'GHP→EHP削減効果計算書（空調）'!$Z13*M$4*0.01</f>
        <v>0</v>
      </c>
      <c r="N9" s="186">
        <f>N$3*'GHP→EHP削減効果計算書（空調）'!$X13*'GHP→EHP削減効果計算書（空調）'!$Y13*'GHP→EHP削減効果計算書（空調）'!$Z13*N$4*0.01</f>
        <v>0</v>
      </c>
      <c r="O9" s="186">
        <f t="shared" si="0"/>
        <v>0</v>
      </c>
      <c r="P9" s="187">
        <f>P$3*'GHP→EHP削減効果計算書（空調）'!$X13*'GHP→EHP削減効果計算書（空調）'!$Y13*'GHP→EHP削減効果計算書（空調）'!$Z13*P$4*0.01</f>
        <v>0</v>
      </c>
      <c r="Q9" s="187">
        <f>Q$3*'GHP→EHP削減効果計算書（空調）'!$X13*'GHP→EHP削減効果計算書（空調）'!$Y13*'GHP→EHP削減効果計算書（空調）'!$Z13*Q$4*0.01</f>
        <v>0</v>
      </c>
      <c r="R9" s="187">
        <f>R$3*'GHP→EHP削減効果計算書（空調）'!$X13*'GHP→EHP削減効果計算書（空調）'!$Y13*'GHP→EHP削減効果計算書（空調）'!$Z13*R$4*0.01</f>
        <v>0</v>
      </c>
      <c r="S9" s="187">
        <f>S$3*'GHP→EHP削減効果計算書（空調）'!$X13*'GHP→EHP削減効果計算書（空調）'!$Y13*'GHP→EHP削減効果計算書（空調）'!$Z13*S$4*0.01</f>
        <v>0</v>
      </c>
      <c r="T9" s="187">
        <f>T$3*'GHP→EHP削減効果計算書（空調）'!$X13*'GHP→EHP削減効果計算書（空調）'!$Y13*'GHP→EHP削減効果計算書（空調）'!$Z13*T$4*0.01</f>
        <v>0</v>
      </c>
      <c r="U9" s="187">
        <f>U$3*'GHP→EHP削減効果計算書（空調）'!$X13*'GHP→EHP削減効果計算書（空調）'!$Y13*'GHP→EHP削減効果計算書（空調）'!$Z13*U$4*0.01</f>
        <v>0</v>
      </c>
      <c r="V9" s="187">
        <f>V$3*'GHP→EHP削減効果計算書（空調）'!$X13*'GHP→EHP削減効果計算書（空調）'!$Y13*'GHP→EHP削減効果計算書（空調）'!$Z13*V$4*0.01</f>
        <v>0</v>
      </c>
      <c r="W9" s="187">
        <f>W$3*'GHP→EHP削減効果計算書（空調）'!$X13*'GHP→EHP削減効果計算書（空調）'!$Y13*'GHP→EHP削減効果計算書（空調）'!$Z13*W$4*0.01</f>
        <v>0</v>
      </c>
      <c r="X9" s="187">
        <f>X$3*'GHP→EHP削減効果計算書（空調）'!$X13*'GHP→EHP削減効果計算書（空調）'!$Y13*'GHP→EHP削減効果計算書（空調）'!$Z13*X$4*0.01</f>
        <v>0</v>
      </c>
      <c r="Y9" s="187">
        <f>Y$3*'GHP→EHP削減効果計算書（空調）'!$X13*'GHP→EHP削減効果計算書（空調）'!$Y13*'GHP→EHP削減効果計算書（空調）'!$Z13*Y$4*0.01</f>
        <v>0</v>
      </c>
      <c r="Z9" s="187">
        <f>Z$3*'GHP→EHP削減効果計算書（空調）'!$X13*'GHP→EHP削減効果計算書（空調）'!$Y13*'GHP→EHP削減効果計算書（空調）'!$Z13*Z$4*0.01</f>
        <v>0</v>
      </c>
      <c r="AA9" s="187">
        <f>AA$3*'GHP→EHP削減効果計算書（空調）'!$X13*'GHP→EHP削減効果計算書（空調）'!$Y13*'GHP→EHP削減効果計算書（空調）'!$Z13*AA$4*0.01</f>
        <v>0</v>
      </c>
      <c r="AB9" s="187">
        <f t="shared" si="1"/>
        <v>0</v>
      </c>
    </row>
    <row r="10" spans="1:28">
      <c r="A10" s="482"/>
      <c r="B10" s="183">
        <f>'GHP→EHP削減効果計算書（空調）'!B14</f>
        <v>0</v>
      </c>
      <c r="C10" s="186">
        <f>C$3*'GHP→EHP削減効果計算書（空調）'!$X14*'GHP→EHP削減効果計算書（空調）'!$Y14*'GHP→EHP削減効果計算書（空調）'!$Z14*C$4*0.01</f>
        <v>0</v>
      </c>
      <c r="D10" s="186">
        <f>D$3*'GHP→EHP削減効果計算書（空調）'!$X14*'GHP→EHP削減効果計算書（空調）'!$Y14*'GHP→EHP削減効果計算書（空調）'!$Z14*D$4*0.01</f>
        <v>0</v>
      </c>
      <c r="E10" s="186">
        <f>E$3*'GHP→EHP削減効果計算書（空調）'!$X14*'GHP→EHP削減効果計算書（空調）'!$Y14*'GHP→EHP削減効果計算書（空調）'!$Z14*E$4*0.01</f>
        <v>0</v>
      </c>
      <c r="F10" s="186">
        <f>F$3*'GHP→EHP削減効果計算書（空調）'!$X14*'GHP→EHP削減効果計算書（空調）'!$Y14*'GHP→EHP削減効果計算書（空調）'!$Z14*F$4*0.01</f>
        <v>0</v>
      </c>
      <c r="G10" s="186">
        <f>G$3*'GHP→EHP削減効果計算書（空調）'!$X14*'GHP→EHP削減効果計算書（空調）'!$Y14*'GHP→EHP削減効果計算書（空調）'!$Z14*G$4*0.01</f>
        <v>0</v>
      </c>
      <c r="H10" s="186">
        <f>H$3*'GHP→EHP削減効果計算書（空調）'!$X14*'GHP→EHP削減効果計算書（空調）'!$Y14*'GHP→EHP削減効果計算書（空調）'!$Z14*H$4*0.01</f>
        <v>0</v>
      </c>
      <c r="I10" s="186">
        <f>I$3*'GHP→EHP削減効果計算書（空調）'!$X14*'GHP→EHP削減効果計算書（空調）'!$Y14*'GHP→EHP削減効果計算書（空調）'!$Z14*I$4*0.01</f>
        <v>0</v>
      </c>
      <c r="J10" s="186">
        <f>J$3*'GHP→EHP削減効果計算書（空調）'!$X14*'GHP→EHP削減効果計算書（空調）'!$Y14*'GHP→EHP削減効果計算書（空調）'!$Z14*J$4*0.01</f>
        <v>0</v>
      </c>
      <c r="K10" s="186">
        <f>K$3*'GHP→EHP削減効果計算書（空調）'!$X14*'GHP→EHP削減効果計算書（空調）'!$Y14*'GHP→EHP削減効果計算書（空調）'!$Z14*K$4*0.01</f>
        <v>0</v>
      </c>
      <c r="L10" s="186">
        <f>L$3*'GHP→EHP削減効果計算書（空調）'!$X14*'GHP→EHP削減効果計算書（空調）'!$Y14*'GHP→EHP削減効果計算書（空調）'!$Z14*L$4*0.01</f>
        <v>0</v>
      </c>
      <c r="M10" s="186">
        <f>M$3*'GHP→EHP削減効果計算書（空調）'!$X14*'GHP→EHP削減効果計算書（空調）'!$Y14*'GHP→EHP削減効果計算書（空調）'!$Z14*M$4*0.01</f>
        <v>0</v>
      </c>
      <c r="N10" s="186">
        <f>N$3*'GHP→EHP削減効果計算書（空調）'!$X14*'GHP→EHP削減効果計算書（空調）'!$Y14*'GHP→EHP削減効果計算書（空調）'!$Z14*N$4*0.01</f>
        <v>0</v>
      </c>
      <c r="O10" s="186">
        <f t="shared" si="0"/>
        <v>0</v>
      </c>
      <c r="P10" s="187">
        <f>P$3*'GHP→EHP削減効果計算書（空調）'!$X14*'GHP→EHP削減効果計算書（空調）'!$Y14*'GHP→EHP削減効果計算書（空調）'!$Z14*P$4*0.01</f>
        <v>0</v>
      </c>
      <c r="Q10" s="187">
        <f>Q$3*'GHP→EHP削減効果計算書（空調）'!$X14*'GHP→EHP削減効果計算書（空調）'!$Y14*'GHP→EHP削減効果計算書（空調）'!$Z14*Q$4*0.01</f>
        <v>0</v>
      </c>
      <c r="R10" s="187">
        <f>R$3*'GHP→EHP削減効果計算書（空調）'!$X14*'GHP→EHP削減効果計算書（空調）'!$Y14*'GHP→EHP削減効果計算書（空調）'!$Z14*R$4*0.01</f>
        <v>0</v>
      </c>
      <c r="S10" s="187">
        <f>S$3*'GHP→EHP削減効果計算書（空調）'!$X14*'GHP→EHP削減効果計算書（空調）'!$Y14*'GHP→EHP削減効果計算書（空調）'!$Z14*S$4*0.01</f>
        <v>0</v>
      </c>
      <c r="T10" s="187">
        <f>T$3*'GHP→EHP削減効果計算書（空調）'!$X14*'GHP→EHP削減効果計算書（空調）'!$Y14*'GHP→EHP削減効果計算書（空調）'!$Z14*T$4*0.01</f>
        <v>0</v>
      </c>
      <c r="U10" s="187">
        <f>U$3*'GHP→EHP削減効果計算書（空調）'!$X14*'GHP→EHP削減効果計算書（空調）'!$Y14*'GHP→EHP削減効果計算書（空調）'!$Z14*U$4*0.01</f>
        <v>0</v>
      </c>
      <c r="V10" s="187">
        <f>V$3*'GHP→EHP削減効果計算書（空調）'!$X14*'GHP→EHP削減効果計算書（空調）'!$Y14*'GHP→EHP削減効果計算書（空調）'!$Z14*V$4*0.01</f>
        <v>0</v>
      </c>
      <c r="W10" s="187">
        <f>W$3*'GHP→EHP削減効果計算書（空調）'!$X14*'GHP→EHP削減効果計算書（空調）'!$Y14*'GHP→EHP削減効果計算書（空調）'!$Z14*W$4*0.01</f>
        <v>0</v>
      </c>
      <c r="X10" s="187">
        <f>X$3*'GHP→EHP削減効果計算書（空調）'!$X14*'GHP→EHP削減効果計算書（空調）'!$Y14*'GHP→EHP削減効果計算書（空調）'!$Z14*X$4*0.01</f>
        <v>0</v>
      </c>
      <c r="Y10" s="187">
        <f>Y$3*'GHP→EHP削減効果計算書（空調）'!$X14*'GHP→EHP削減効果計算書（空調）'!$Y14*'GHP→EHP削減効果計算書（空調）'!$Z14*Y$4*0.01</f>
        <v>0</v>
      </c>
      <c r="Z10" s="187">
        <f>Z$3*'GHP→EHP削減効果計算書（空調）'!$X14*'GHP→EHP削減効果計算書（空調）'!$Y14*'GHP→EHP削減効果計算書（空調）'!$Z14*Z$4*0.01</f>
        <v>0</v>
      </c>
      <c r="AA10" s="187">
        <f>AA$3*'GHP→EHP削減効果計算書（空調）'!$X14*'GHP→EHP削減効果計算書（空調）'!$Y14*'GHP→EHP削減効果計算書（空調）'!$Z14*AA$4*0.01</f>
        <v>0</v>
      </c>
      <c r="AB10" s="187">
        <f t="shared" si="1"/>
        <v>0</v>
      </c>
    </row>
    <row r="11" spans="1:28">
      <c r="A11" s="482"/>
      <c r="B11" s="183">
        <f>'GHP→EHP削減効果計算書（空調）'!B15</f>
        <v>0</v>
      </c>
      <c r="C11" s="186">
        <f>C$3*'GHP→EHP削減効果計算書（空調）'!$X15*'GHP→EHP削減効果計算書（空調）'!$Y15*'GHP→EHP削減効果計算書（空調）'!$Z15*C$4*0.01</f>
        <v>0</v>
      </c>
      <c r="D11" s="186">
        <f>D$3*'GHP→EHP削減効果計算書（空調）'!$X15*'GHP→EHP削減効果計算書（空調）'!$Y15*'GHP→EHP削減効果計算書（空調）'!$Z15*D$4*0.01</f>
        <v>0</v>
      </c>
      <c r="E11" s="186">
        <f>E$3*'GHP→EHP削減効果計算書（空調）'!$X15*'GHP→EHP削減効果計算書（空調）'!$Y15*'GHP→EHP削減効果計算書（空調）'!$Z15*E$4*0.01</f>
        <v>0</v>
      </c>
      <c r="F11" s="186">
        <f>F$3*'GHP→EHP削減効果計算書（空調）'!$X15*'GHP→EHP削減効果計算書（空調）'!$Y15*'GHP→EHP削減効果計算書（空調）'!$Z15*F$4*0.01</f>
        <v>0</v>
      </c>
      <c r="G11" s="186">
        <f>G$3*'GHP→EHP削減効果計算書（空調）'!$X15*'GHP→EHP削減効果計算書（空調）'!$Y15*'GHP→EHP削減効果計算書（空調）'!$Z15*G$4*0.01</f>
        <v>0</v>
      </c>
      <c r="H11" s="186">
        <f>H$3*'GHP→EHP削減効果計算書（空調）'!$X15*'GHP→EHP削減効果計算書（空調）'!$Y15*'GHP→EHP削減効果計算書（空調）'!$Z15*H$4*0.01</f>
        <v>0</v>
      </c>
      <c r="I11" s="186">
        <f>I$3*'GHP→EHP削減効果計算書（空調）'!$X15*'GHP→EHP削減効果計算書（空調）'!$Y15*'GHP→EHP削減効果計算書（空調）'!$Z15*I$4*0.01</f>
        <v>0</v>
      </c>
      <c r="J11" s="186">
        <f>J$3*'GHP→EHP削減効果計算書（空調）'!$X15*'GHP→EHP削減効果計算書（空調）'!$Y15*'GHP→EHP削減効果計算書（空調）'!$Z15*J$4*0.01</f>
        <v>0</v>
      </c>
      <c r="K11" s="186">
        <f>K$3*'GHP→EHP削減効果計算書（空調）'!$X15*'GHP→EHP削減効果計算書（空調）'!$Y15*'GHP→EHP削減効果計算書（空調）'!$Z15*K$4*0.01</f>
        <v>0</v>
      </c>
      <c r="L11" s="186">
        <f>L$3*'GHP→EHP削減効果計算書（空調）'!$X15*'GHP→EHP削減効果計算書（空調）'!$Y15*'GHP→EHP削減効果計算書（空調）'!$Z15*L$4*0.01</f>
        <v>0</v>
      </c>
      <c r="M11" s="186">
        <f>M$3*'GHP→EHP削減効果計算書（空調）'!$X15*'GHP→EHP削減効果計算書（空調）'!$Y15*'GHP→EHP削減効果計算書（空調）'!$Z15*M$4*0.01</f>
        <v>0</v>
      </c>
      <c r="N11" s="186">
        <f>N$3*'GHP→EHP削減効果計算書（空調）'!$X15*'GHP→EHP削減効果計算書（空調）'!$Y15*'GHP→EHP削減効果計算書（空調）'!$Z15*N$4*0.01</f>
        <v>0</v>
      </c>
      <c r="O11" s="186">
        <f t="shared" si="0"/>
        <v>0</v>
      </c>
      <c r="P11" s="187">
        <f>P$3*'GHP→EHP削減効果計算書（空調）'!$X15*'GHP→EHP削減効果計算書（空調）'!$Y15*'GHP→EHP削減効果計算書（空調）'!$Z15*P$4*0.01</f>
        <v>0</v>
      </c>
      <c r="Q11" s="187">
        <f>Q$3*'GHP→EHP削減効果計算書（空調）'!$X15*'GHP→EHP削減効果計算書（空調）'!$Y15*'GHP→EHP削減効果計算書（空調）'!$Z15*Q$4*0.01</f>
        <v>0</v>
      </c>
      <c r="R11" s="187">
        <f>R$3*'GHP→EHP削減効果計算書（空調）'!$X15*'GHP→EHP削減効果計算書（空調）'!$Y15*'GHP→EHP削減効果計算書（空調）'!$Z15*R$4*0.01</f>
        <v>0</v>
      </c>
      <c r="S11" s="187">
        <f>S$3*'GHP→EHP削減効果計算書（空調）'!$X15*'GHP→EHP削減効果計算書（空調）'!$Y15*'GHP→EHP削減効果計算書（空調）'!$Z15*S$4*0.01</f>
        <v>0</v>
      </c>
      <c r="T11" s="187">
        <f>T$3*'GHP→EHP削減効果計算書（空調）'!$X15*'GHP→EHP削減効果計算書（空調）'!$Y15*'GHP→EHP削減効果計算書（空調）'!$Z15*T$4*0.01</f>
        <v>0</v>
      </c>
      <c r="U11" s="187">
        <f>U$3*'GHP→EHP削減効果計算書（空調）'!$X15*'GHP→EHP削減効果計算書（空調）'!$Y15*'GHP→EHP削減効果計算書（空調）'!$Z15*U$4*0.01</f>
        <v>0</v>
      </c>
      <c r="V11" s="187">
        <f>V$3*'GHP→EHP削減効果計算書（空調）'!$X15*'GHP→EHP削減効果計算書（空調）'!$Y15*'GHP→EHP削減効果計算書（空調）'!$Z15*V$4*0.01</f>
        <v>0</v>
      </c>
      <c r="W11" s="187">
        <f>W$3*'GHP→EHP削減効果計算書（空調）'!$X15*'GHP→EHP削減効果計算書（空調）'!$Y15*'GHP→EHP削減効果計算書（空調）'!$Z15*W$4*0.01</f>
        <v>0</v>
      </c>
      <c r="X11" s="187">
        <f>X$3*'GHP→EHP削減効果計算書（空調）'!$X15*'GHP→EHP削減効果計算書（空調）'!$Y15*'GHP→EHP削減効果計算書（空調）'!$Z15*X$4*0.01</f>
        <v>0</v>
      </c>
      <c r="Y11" s="187">
        <f>Y$3*'GHP→EHP削減効果計算書（空調）'!$X15*'GHP→EHP削減効果計算書（空調）'!$Y15*'GHP→EHP削減効果計算書（空調）'!$Z15*Y$4*0.01</f>
        <v>0</v>
      </c>
      <c r="Z11" s="187">
        <f>Z$3*'GHP→EHP削減効果計算書（空調）'!$X15*'GHP→EHP削減効果計算書（空調）'!$Y15*'GHP→EHP削減効果計算書（空調）'!$Z15*Z$4*0.01</f>
        <v>0</v>
      </c>
      <c r="AA11" s="187">
        <f>AA$3*'GHP→EHP削減効果計算書（空調）'!$X15*'GHP→EHP削減効果計算書（空調）'!$Y15*'GHP→EHP削減効果計算書（空調）'!$Z15*AA$4*0.01</f>
        <v>0</v>
      </c>
      <c r="AB11" s="187">
        <f t="shared" si="1"/>
        <v>0</v>
      </c>
    </row>
    <row r="12" spans="1:28">
      <c r="A12" s="482"/>
      <c r="B12" s="183">
        <f>'GHP→EHP削減効果計算書（空調）'!B16</f>
        <v>0</v>
      </c>
      <c r="C12" s="186">
        <f>C$3*'GHP→EHP削減効果計算書（空調）'!$X16*'GHP→EHP削減効果計算書（空調）'!$Y16*'GHP→EHP削減効果計算書（空調）'!$Z16*C$4*0.01</f>
        <v>0</v>
      </c>
      <c r="D12" s="186">
        <f>D$3*'GHP→EHP削減効果計算書（空調）'!$X16*'GHP→EHP削減効果計算書（空調）'!$Y16*'GHP→EHP削減効果計算書（空調）'!$Z16*D$4*0.01</f>
        <v>0</v>
      </c>
      <c r="E12" s="186">
        <f>E$3*'GHP→EHP削減効果計算書（空調）'!$X16*'GHP→EHP削減効果計算書（空調）'!$Y16*'GHP→EHP削減効果計算書（空調）'!$Z16*E$4*0.01</f>
        <v>0</v>
      </c>
      <c r="F12" s="186">
        <f>F$3*'GHP→EHP削減効果計算書（空調）'!$X16*'GHP→EHP削減効果計算書（空調）'!$Y16*'GHP→EHP削減効果計算書（空調）'!$Z16*F$4*0.01</f>
        <v>0</v>
      </c>
      <c r="G12" s="186">
        <f>G$3*'GHP→EHP削減効果計算書（空調）'!$X16*'GHP→EHP削減効果計算書（空調）'!$Y16*'GHP→EHP削減効果計算書（空調）'!$Z16*G$4*0.01</f>
        <v>0</v>
      </c>
      <c r="H12" s="186">
        <f>H$3*'GHP→EHP削減効果計算書（空調）'!$X16*'GHP→EHP削減効果計算書（空調）'!$Y16*'GHP→EHP削減効果計算書（空調）'!$Z16*H$4*0.01</f>
        <v>0</v>
      </c>
      <c r="I12" s="186">
        <f>I$3*'GHP→EHP削減効果計算書（空調）'!$X16*'GHP→EHP削減効果計算書（空調）'!$Y16*'GHP→EHP削減効果計算書（空調）'!$Z16*I$4*0.01</f>
        <v>0</v>
      </c>
      <c r="J12" s="186">
        <f>J$3*'GHP→EHP削減効果計算書（空調）'!$X16*'GHP→EHP削減効果計算書（空調）'!$Y16*'GHP→EHP削減効果計算書（空調）'!$Z16*J$4*0.01</f>
        <v>0</v>
      </c>
      <c r="K12" s="186">
        <f>K$3*'GHP→EHP削減効果計算書（空調）'!$X16*'GHP→EHP削減効果計算書（空調）'!$Y16*'GHP→EHP削減効果計算書（空調）'!$Z16*K$4*0.01</f>
        <v>0</v>
      </c>
      <c r="L12" s="186">
        <f>L$3*'GHP→EHP削減効果計算書（空調）'!$X16*'GHP→EHP削減効果計算書（空調）'!$Y16*'GHP→EHP削減効果計算書（空調）'!$Z16*L$4*0.01</f>
        <v>0</v>
      </c>
      <c r="M12" s="186">
        <f>M$3*'GHP→EHP削減効果計算書（空調）'!$X16*'GHP→EHP削減効果計算書（空調）'!$Y16*'GHP→EHP削減効果計算書（空調）'!$Z16*M$4*0.01</f>
        <v>0</v>
      </c>
      <c r="N12" s="186">
        <f>N$3*'GHP→EHP削減効果計算書（空調）'!$X16*'GHP→EHP削減効果計算書（空調）'!$Y16*'GHP→EHP削減効果計算書（空調）'!$Z16*N$4*0.01</f>
        <v>0</v>
      </c>
      <c r="O12" s="186">
        <f t="shared" si="0"/>
        <v>0</v>
      </c>
      <c r="P12" s="187">
        <f>P$3*'GHP→EHP削減効果計算書（空調）'!$X16*'GHP→EHP削減効果計算書（空調）'!$Y16*'GHP→EHP削減効果計算書（空調）'!$Z16*P$4*0.01</f>
        <v>0</v>
      </c>
      <c r="Q12" s="187">
        <f>Q$3*'GHP→EHP削減効果計算書（空調）'!$X16*'GHP→EHP削減効果計算書（空調）'!$Y16*'GHP→EHP削減効果計算書（空調）'!$Z16*Q$4*0.01</f>
        <v>0</v>
      </c>
      <c r="R12" s="187">
        <f>R$3*'GHP→EHP削減効果計算書（空調）'!$X16*'GHP→EHP削減効果計算書（空調）'!$Y16*'GHP→EHP削減効果計算書（空調）'!$Z16*R$4*0.01</f>
        <v>0</v>
      </c>
      <c r="S12" s="187">
        <f>S$3*'GHP→EHP削減効果計算書（空調）'!$X16*'GHP→EHP削減効果計算書（空調）'!$Y16*'GHP→EHP削減効果計算書（空調）'!$Z16*S$4*0.01</f>
        <v>0</v>
      </c>
      <c r="T12" s="187">
        <f>T$3*'GHP→EHP削減効果計算書（空調）'!$X16*'GHP→EHP削減効果計算書（空調）'!$Y16*'GHP→EHP削減効果計算書（空調）'!$Z16*T$4*0.01</f>
        <v>0</v>
      </c>
      <c r="U12" s="187">
        <f>U$3*'GHP→EHP削減効果計算書（空調）'!$X16*'GHP→EHP削減効果計算書（空調）'!$Y16*'GHP→EHP削減効果計算書（空調）'!$Z16*U$4*0.01</f>
        <v>0</v>
      </c>
      <c r="V12" s="187">
        <f>V$3*'GHP→EHP削減効果計算書（空調）'!$X16*'GHP→EHP削減効果計算書（空調）'!$Y16*'GHP→EHP削減効果計算書（空調）'!$Z16*V$4*0.01</f>
        <v>0</v>
      </c>
      <c r="W12" s="187">
        <f>W$3*'GHP→EHP削減効果計算書（空調）'!$X16*'GHP→EHP削減効果計算書（空調）'!$Y16*'GHP→EHP削減効果計算書（空調）'!$Z16*W$4*0.01</f>
        <v>0</v>
      </c>
      <c r="X12" s="187">
        <f>X$3*'GHP→EHP削減効果計算書（空調）'!$X16*'GHP→EHP削減効果計算書（空調）'!$Y16*'GHP→EHP削減効果計算書（空調）'!$Z16*X$4*0.01</f>
        <v>0</v>
      </c>
      <c r="Y12" s="187">
        <f>Y$3*'GHP→EHP削減効果計算書（空調）'!$X16*'GHP→EHP削減効果計算書（空調）'!$Y16*'GHP→EHP削減効果計算書（空調）'!$Z16*Y$4*0.01</f>
        <v>0</v>
      </c>
      <c r="Z12" s="187">
        <f>Z$3*'GHP→EHP削減効果計算書（空調）'!$X16*'GHP→EHP削減効果計算書（空調）'!$Y16*'GHP→EHP削減効果計算書（空調）'!$Z16*Z$4*0.01</f>
        <v>0</v>
      </c>
      <c r="AA12" s="187">
        <f>AA$3*'GHP→EHP削減効果計算書（空調）'!$X16*'GHP→EHP削減効果計算書（空調）'!$Y16*'GHP→EHP削減効果計算書（空調）'!$Z16*AA$4*0.01</f>
        <v>0</v>
      </c>
      <c r="AB12" s="187">
        <f t="shared" si="1"/>
        <v>0</v>
      </c>
    </row>
    <row r="13" spans="1:28">
      <c r="A13" s="482"/>
      <c r="B13" s="183">
        <f>'GHP→EHP削減効果計算書（空調）'!B17</f>
        <v>0</v>
      </c>
      <c r="C13" s="186">
        <f>C$3*'GHP→EHP削減効果計算書（空調）'!$X17*'GHP→EHP削減効果計算書（空調）'!$Y17*'GHP→EHP削減効果計算書（空調）'!$Z17*C$4*0.01</f>
        <v>0</v>
      </c>
      <c r="D13" s="186">
        <f>D$3*'GHP→EHP削減効果計算書（空調）'!$X17*'GHP→EHP削減効果計算書（空調）'!$Y17*'GHP→EHP削減効果計算書（空調）'!$Z17*D$4*0.01</f>
        <v>0</v>
      </c>
      <c r="E13" s="186">
        <f>E$3*'GHP→EHP削減効果計算書（空調）'!$X17*'GHP→EHP削減効果計算書（空調）'!$Y17*'GHP→EHP削減効果計算書（空調）'!$Z17*E$4*0.01</f>
        <v>0</v>
      </c>
      <c r="F13" s="186">
        <f>F$3*'GHP→EHP削減効果計算書（空調）'!$X17*'GHP→EHP削減効果計算書（空調）'!$Y17*'GHP→EHP削減効果計算書（空調）'!$Z17*F$4*0.01</f>
        <v>0</v>
      </c>
      <c r="G13" s="186">
        <f>G$3*'GHP→EHP削減効果計算書（空調）'!$X17*'GHP→EHP削減効果計算書（空調）'!$Y17*'GHP→EHP削減効果計算書（空調）'!$Z17*G$4*0.01</f>
        <v>0</v>
      </c>
      <c r="H13" s="186">
        <f>H$3*'GHP→EHP削減効果計算書（空調）'!$X17*'GHP→EHP削減効果計算書（空調）'!$Y17*'GHP→EHP削減効果計算書（空調）'!$Z17*H$4*0.01</f>
        <v>0</v>
      </c>
      <c r="I13" s="186">
        <f>I$3*'GHP→EHP削減効果計算書（空調）'!$X17*'GHP→EHP削減効果計算書（空調）'!$Y17*'GHP→EHP削減効果計算書（空調）'!$Z17*I$4*0.01</f>
        <v>0</v>
      </c>
      <c r="J13" s="186">
        <f>J$3*'GHP→EHP削減効果計算書（空調）'!$X17*'GHP→EHP削減効果計算書（空調）'!$Y17*'GHP→EHP削減効果計算書（空調）'!$Z17*J$4*0.01</f>
        <v>0</v>
      </c>
      <c r="K13" s="186">
        <f>K$3*'GHP→EHP削減効果計算書（空調）'!$X17*'GHP→EHP削減効果計算書（空調）'!$Y17*'GHP→EHP削減効果計算書（空調）'!$Z17*K$4*0.01</f>
        <v>0</v>
      </c>
      <c r="L13" s="186">
        <f>L$3*'GHP→EHP削減効果計算書（空調）'!$X17*'GHP→EHP削減効果計算書（空調）'!$Y17*'GHP→EHP削減効果計算書（空調）'!$Z17*L$4*0.01</f>
        <v>0</v>
      </c>
      <c r="M13" s="186">
        <f>M$3*'GHP→EHP削減効果計算書（空調）'!$X17*'GHP→EHP削減効果計算書（空調）'!$Y17*'GHP→EHP削減効果計算書（空調）'!$Z17*M$4*0.01</f>
        <v>0</v>
      </c>
      <c r="N13" s="186">
        <f>N$3*'GHP→EHP削減効果計算書（空調）'!$X17*'GHP→EHP削減効果計算書（空調）'!$Y17*'GHP→EHP削減効果計算書（空調）'!$Z17*N$4*0.01</f>
        <v>0</v>
      </c>
      <c r="O13" s="186">
        <f t="shared" si="0"/>
        <v>0</v>
      </c>
      <c r="P13" s="187">
        <f>P$3*'GHP→EHP削減効果計算書（空調）'!$X17*'GHP→EHP削減効果計算書（空調）'!$Y17*'GHP→EHP削減効果計算書（空調）'!$Z17*P$4*0.01</f>
        <v>0</v>
      </c>
      <c r="Q13" s="187">
        <f>Q$3*'GHP→EHP削減効果計算書（空調）'!$X17*'GHP→EHP削減効果計算書（空調）'!$Y17*'GHP→EHP削減効果計算書（空調）'!$Z17*Q$4*0.01</f>
        <v>0</v>
      </c>
      <c r="R13" s="187">
        <f>R$3*'GHP→EHP削減効果計算書（空調）'!$X17*'GHP→EHP削減効果計算書（空調）'!$Y17*'GHP→EHP削減効果計算書（空調）'!$Z17*R$4*0.01</f>
        <v>0</v>
      </c>
      <c r="S13" s="187">
        <f>S$3*'GHP→EHP削減効果計算書（空調）'!$X17*'GHP→EHP削減効果計算書（空調）'!$Y17*'GHP→EHP削減効果計算書（空調）'!$Z17*S$4*0.01</f>
        <v>0</v>
      </c>
      <c r="T13" s="187">
        <f>T$3*'GHP→EHP削減効果計算書（空調）'!$X17*'GHP→EHP削減効果計算書（空調）'!$Y17*'GHP→EHP削減効果計算書（空調）'!$Z17*T$4*0.01</f>
        <v>0</v>
      </c>
      <c r="U13" s="187">
        <f>U$3*'GHP→EHP削減効果計算書（空調）'!$X17*'GHP→EHP削減効果計算書（空調）'!$Y17*'GHP→EHP削減効果計算書（空調）'!$Z17*U$4*0.01</f>
        <v>0</v>
      </c>
      <c r="V13" s="187">
        <f>V$3*'GHP→EHP削減効果計算書（空調）'!$X17*'GHP→EHP削減効果計算書（空調）'!$Y17*'GHP→EHP削減効果計算書（空調）'!$Z17*V$4*0.01</f>
        <v>0</v>
      </c>
      <c r="W13" s="187">
        <f>W$3*'GHP→EHP削減効果計算書（空調）'!$X17*'GHP→EHP削減効果計算書（空調）'!$Y17*'GHP→EHP削減効果計算書（空調）'!$Z17*W$4*0.01</f>
        <v>0</v>
      </c>
      <c r="X13" s="187">
        <f>X$3*'GHP→EHP削減効果計算書（空調）'!$X17*'GHP→EHP削減効果計算書（空調）'!$Y17*'GHP→EHP削減効果計算書（空調）'!$Z17*X$4*0.01</f>
        <v>0</v>
      </c>
      <c r="Y13" s="187">
        <f>Y$3*'GHP→EHP削減効果計算書（空調）'!$X17*'GHP→EHP削減効果計算書（空調）'!$Y17*'GHP→EHP削減効果計算書（空調）'!$Z17*Y$4*0.01</f>
        <v>0</v>
      </c>
      <c r="Z13" s="187">
        <f>Z$3*'GHP→EHP削減効果計算書（空調）'!$X17*'GHP→EHP削減効果計算書（空調）'!$Y17*'GHP→EHP削減効果計算書（空調）'!$Z17*Z$4*0.01</f>
        <v>0</v>
      </c>
      <c r="AA13" s="187">
        <f>AA$3*'GHP→EHP削減効果計算書（空調）'!$X17*'GHP→EHP削減効果計算書（空調）'!$Y17*'GHP→EHP削減効果計算書（空調）'!$Z17*AA$4*0.01</f>
        <v>0</v>
      </c>
      <c r="AB13" s="187">
        <f t="shared" si="1"/>
        <v>0</v>
      </c>
    </row>
    <row r="14" spans="1:28">
      <c r="A14" s="482"/>
      <c r="B14" s="183">
        <f>'GHP→EHP削減効果計算書（空調）'!B18</f>
        <v>0</v>
      </c>
      <c r="C14" s="186">
        <f>C$3*'GHP→EHP削減効果計算書（空調）'!$X18*'GHP→EHP削減効果計算書（空調）'!$Y18*'GHP→EHP削減効果計算書（空調）'!$Z18*C$4*0.01</f>
        <v>0</v>
      </c>
      <c r="D14" s="186">
        <f>D$3*'GHP→EHP削減効果計算書（空調）'!$X18*'GHP→EHP削減効果計算書（空調）'!$Y18*'GHP→EHP削減効果計算書（空調）'!$Z18*D$4*0.01</f>
        <v>0</v>
      </c>
      <c r="E14" s="186">
        <f>E$3*'GHP→EHP削減効果計算書（空調）'!$X18*'GHP→EHP削減効果計算書（空調）'!$Y18*'GHP→EHP削減効果計算書（空調）'!$Z18*E$4*0.01</f>
        <v>0</v>
      </c>
      <c r="F14" s="186">
        <f>F$3*'GHP→EHP削減効果計算書（空調）'!$X18*'GHP→EHP削減効果計算書（空調）'!$Y18*'GHP→EHP削減効果計算書（空調）'!$Z18*F$4*0.01</f>
        <v>0</v>
      </c>
      <c r="G14" s="186">
        <f>G$3*'GHP→EHP削減効果計算書（空調）'!$X18*'GHP→EHP削減効果計算書（空調）'!$Y18*'GHP→EHP削減効果計算書（空調）'!$Z18*G$4*0.01</f>
        <v>0</v>
      </c>
      <c r="H14" s="186">
        <f>H$3*'GHP→EHP削減効果計算書（空調）'!$X18*'GHP→EHP削減効果計算書（空調）'!$Y18*'GHP→EHP削減効果計算書（空調）'!$Z18*H$4*0.01</f>
        <v>0</v>
      </c>
      <c r="I14" s="186">
        <f>I$3*'GHP→EHP削減効果計算書（空調）'!$X18*'GHP→EHP削減効果計算書（空調）'!$Y18*'GHP→EHP削減効果計算書（空調）'!$Z18*I$4*0.01</f>
        <v>0</v>
      </c>
      <c r="J14" s="186">
        <f>J$3*'GHP→EHP削減効果計算書（空調）'!$X18*'GHP→EHP削減効果計算書（空調）'!$Y18*'GHP→EHP削減効果計算書（空調）'!$Z18*J$4*0.01</f>
        <v>0</v>
      </c>
      <c r="K14" s="186">
        <f>K$3*'GHP→EHP削減効果計算書（空調）'!$X18*'GHP→EHP削減効果計算書（空調）'!$Y18*'GHP→EHP削減効果計算書（空調）'!$Z18*K$4*0.01</f>
        <v>0</v>
      </c>
      <c r="L14" s="186">
        <f>L$3*'GHP→EHP削減効果計算書（空調）'!$X18*'GHP→EHP削減効果計算書（空調）'!$Y18*'GHP→EHP削減効果計算書（空調）'!$Z18*L$4*0.01</f>
        <v>0</v>
      </c>
      <c r="M14" s="186">
        <f>M$3*'GHP→EHP削減効果計算書（空調）'!$X18*'GHP→EHP削減効果計算書（空調）'!$Y18*'GHP→EHP削減効果計算書（空調）'!$Z18*M$4*0.01</f>
        <v>0</v>
      </c>
      <c r="N14" s="186">
        <f>N$3*'GHP→EHP削減効果計算書（空調）'!$X18*'GHP→EHP削減効果計算書（空調）'!$Y18*'GHP→EHP削減効果計算書（空調）'!$Z18*N$4*0.01</f>
        <v>0</v>
      </c>
      <c r="O14" s="186">
        <f t="shared" si="0"/>
        <v>0</v>
      </c>
      <c r="P14" s="187">
        <f>P$3*'GHP→EHP削減効果計算書（空調）'!$X18*'GHP→EHP削減効果計算書（空調）'!$Y18*'GHP→EHP削減効果計算書（空調）'!$Z18*P$4*0.01</f>
        <v>0</v>
      </c>
      <c r="Q14" s="187">
        <f>Q$3*'GHP→EHP削減効果計算書（空調）'!$X18*'GHP→EHP削減効果計算書（空調）'!$Y18*'GHP→EHP削減効果計算書（空調）'!$Z18*Q$4*0.01</f>
        <v>0</v>
      </c>
      <c r="R14" s="187">
        <f>R$3*'GHP→EHP削減効果計算書（空調）'!$X18*'GHP→EHP削減効果計算書（空調）'!$Y18*'GHP→EHP削減効果計算書（空調）'!$Z18*R$4*0.01</f>
        <v>0</v>
      </c>
      <c r="S14" s="187">
        <f>S$3*'GHP→EHP削減効果計算書（空調）'!$X18*'GHP→EHP削減効果計算書（空調）'!$Y18*'GHP→EHP削減効果計算書（空調）'!$Z18*S$4*0.01</f>
        <v>0</v>
      </c>
      <c r="T14" s="187">
        <f>T$3*'GHP→EHP削減効果計算書（空調）'!$X18*'GHP→EHP削減効果計算書（空調）'!$Y18*'GHP→EHP削減効果計算書（空調）'!$Z18*T$4*0.01</f>
        <v>0</v>
      </c>
      <c r="U14" s="187">
        <f>U$3*'GHP→EHP削減効果計算書（空調）'!$X18*'GHP→EHP削減効果計算書（空調）'!$Y18*'GHP→EHP削減効果計算書（空調）'!$Z18*U$4*0.01</f>
        <v>0</v>
      </c>
      <c r="V14" s="187">
        <f>V$3*'GHP→EHP削減効果計算書（空調）'!$X18*'GHP→EHP削減効果計算書（空調）'!$Y18*'GHP→EHP削減効果計算書（空調）'!$Z18*V$4*0.01</f>
        <v>0</v>
      </c>
      <c r="W14" s="187">
        <f>W$3*'GHP→EHP削減効果計算書（空調）'!$X18*'GHP→EHP削減効果計算書（空調）'!$Y18*'GHP→EHP削減効果計算書（空調）'!$Z18*W$4*0.01</f>
        <v>0</v>
      </c>
      <c r="X14" s="187">
        <f>X$3*'GHP→EHP削減効果計算書（空調）'!$X18*'GHP→EHP削減効果計算書（空調）'!$Y18*'GHP→EHP削減効果計算書（空調）'!$Z18*X$4*0.01</f>
        <v>0</v>
      </c>
      <c r="Y14" s="187">
        <f>Y$3*'GHP→EHP削減効果計算書（空調）'!$X18*'GHP→EHP削減効果計算書（空調）'!$Y18*'GHP→EHP削減効果計算書（空調）'!$Z18*Y$4*0.01</f>
        <v>0</v>
      </c>
      <c r="Z14" s="187">
        <f>Z$3*'GHP→EHP削減効果計算書（空調）'!$X18*'GHP→EHP削減効果計算書（空調）'!$Y18*'GHP→EHP削減効果計算書（空調）'!$Z18*Z$4*0.01</f>
        <v>0</v>
      </c>
      <c r="AA14" s="187">
        <f>AA$3*'GHP→EHP削減効果計算書（空調）'!$X18*'GHP→EHP削減効果計算書（空調）'!$Y18*'GHP→EHP削減効果計算書（空調）'!$Z18*AA$4*0.01</f>
        <v>0</v>
      </c>
      <c r="AB14" s="187">
        <f t="shared" si="1"/>
        <v>0</v>
      </c>
    </row>
    <row r="15" spans="1:28">
      <c r="A15" s="482"/>
      <c r="B15" s="183">
        <f>'GHP→EHP削減効果計算書（空調）'!B19</f>
        <v>0</v>
      </c>
      <c r="C15" s="186">
        <f>C$3*'GHP→EHP削減効果計算書（空調）'!$X19*'GHP→EHP削減効果計算書（空調）'!$Y19*'GHP→EHP削減効果計算書（空調）'!$Z19*C$4*0.01</f>
        <v>0</v>
      </c>
      <c r="D15" s="186">
        <f>D$3*'GHP→EHP削減効果計算書（空調）'!$X19*'GHP→EHP削減効果計算書（空調）'!$Y19*'GHP→EHP削減効果計算書（空調）'!$Z19*D$4*0.01</f>
        <v>0</v>
      </c>
      <c r="E15" s="186">
        <f>E$3*'GHP→EHP削減効果計算書（空調）'!$X19*'GHP→EHP削減効果計算書（空調）'!$Y19*'GHP→EHP削減効果計算書（空調）'!$Z19*E$4*0.01</f>
        <v>0</v>
      </c>
      <c r="F15" s="186">
        <f>F$3*'GHP→EHP削減効果計算書（空調）'!$X19*'GHP→EHP削減効果計算書（空調）'!$Y19*'GHP→EHP削減効果計算書（空調）'!$Z19*F$4*0.01</f>
        <v>0</v>
      </c>
      <c r="G15" s="186">
        <f>G$3*'GHP→EHP削減効果計算書（空調）'!$X19*'GHP→EHP削減効果計算書（空調）'!$Y19*'GHP→EHP削減効果計算書（空調）'!$Z19*G$4*0.01</f>
        <v>0</v>
      </c>
      <c r="H15" s="186">
        <f>H$3*'GHP→EHP削減効果計算書（空調）'!$X19*'GHP→EHP削減効果計算書（空調）'!$Y19*'GHP→EHP削減効果計算書（空調）'!$Z19*H$4*0.01</f>
        <v>0</v>
      </c>
      <c r="I15" s="186">
        <f>I$3*'GHP→EHP削減効果計算書（空調）'!$X19*'GHP→EHP削減効果計算書（空調）'!$Y19*'GHP→EHP削減効果計算書（空調）'!$Z19*I$4*0.01</f>
        <v>0</v>
      </c>
      <c r="J15" s="186">
        <f>J$3*'GHP→EHP削減効果計算書（空調）'!$X19*'GHP→EHP削減効果計算書（空調）'!$Y19*'GHP→EHP削減効果計算書（空調）'!$Z19*J$4*0.01</f>
        <v>0</v>
      </c>
      <c r="K15" s="186">
        <f>K$3*'GHP→EHP削減効果計算書（空調）'!$X19*'GHP→EHP削減効果計算書（空調）'!$Y19*'GHP→EHP削減効果計算書（空調）'!$Z19*K$4*0.01</f>
        <v>0</v>
      </c>
      <c r="L15" s="186">
        <f>L$3*'GHP→EHP削減効果計算書（空調）'!$X19*'GHP→EHP削減効果計算書（空調）'!$Y19*'GHP→EHP削減効果計算書（空調）'!$Z19*L$4*0.01</f>
        <v>0</v>
      </c>
      <c r="M15" s="186">
        <f>M$3*'GHP→EHP削減効果計算書（空調）'!$X19*'GHP→EHP削減効果計算書（空調）'!$Y19*'GHP→EHP削減効果計算書（空調）'!$Z19*M$4*0.01</f>
        <v>0</v>
      </c>
      <c r="N15" s="186">
        <f>N$3*'GHP→EHP削減効果計算書（空調）'!$X19*'GHP→EHP削減効果計算書（空調）'!$Y19*'GHP→EHP削減効果計算書（空調）'!$Z19*N$4*0.01</f>
        <v>0</v>
      </c>
      <c r="O15" s="186">
        <f t="shared" si="0"/>
        <v>0</v>
      </c>
      <c r="P15" s="187">
        <f>P$3*'GHP→EHP削減効果計算書（空調）'!$X19*'GHP→EHP削減効果計算書（空調）'!$Y19*'GHP→EHP削減効果計算書（空調）'!$Z19*P$4*0.01</f>
        <v>0</v>
      </c>
      <c r="Q15" s="187">
        <f>Q$3*'GHP→EHP削減効果計算書（空調）'!$X19*'GHP→EHP削減効果計算書（空調）'!$Y19*'GHP→EHP削減効果計算書（空調）'!$Z19*Q$4*0.01</f>
        <v>0</v>
      </c>
      <c r="R15" s="187">
        <f>R$3*'GHP→EHP削減効果計算書（空調）'!$X19*'GHP→EHP削減効果計算書（空調）'!$Y19*'GHP→EHP削減効果計算書（空調）'!$Z19*R$4*0.01</f>
        <v>0</v>
      </c>
      <c r="S15" s="187">
        <f>S$3*'GHP→EHP削減効果計算書（空調）'!$X19*'GHP→EHP削減効果計算書（空調）'!$Y19*'GHP→EHP削減効果計算書（空調）'!$Z19*S$4*0.01</f>
        <v>0</v>
      </c>
      <c r="T15" s="187">
        <f>T$3*'GHP→EHP削減効果計算書（空調）'!$X19*'GHP→EHP削減効果計算書（空調）'!$Y19*'GHP→EHP削減効果計算書（空調）'!$Z19*T$4*0.01</f>
        <v>0</v>
      </c>
      <c r="U15" s="187">
        <f>U$3*'GHP→EHP削減効果計算書（空調）'!$X19*'GHP→EHP削減効果計算書（空調）'!$Y19*'GHP→EHP削減効果計算書（空調）'!$Z19*U$4*0.01</f>
        <v>0</v>
      </c>
      <c r="V15" s="187">
        <f>V$3*'GHP→EHP削減効果計算書（空調）'!$X19*'GHP→EHP削減効果計算書（空調）'!$Y19*'GHP→EHP削減効果計算書（空調）'!$Z19*V$4*0.01</f>
        <v>0</v>
      </c>
      <c r="W15" s="187">
        <f>W$3*'GHP→EHP削減効果計算書（空調）'!$X19*'GHP→EHP削減効果計算書（空調）'!$Y19*'GHP→EHP削減効果計算書（空調）'!$Z19*W$4*0.01</f>
        <v>0</v>
      </c>
      <c r="X15" s="187">
        <f>X$3*'GHP→EHP削減効果計算書（空調）'!$X19*'GHP→EHP削減効果計算書（空調）'!$Y19*'GHP→EHP削減効果計算書（空調）'!$Z19*X$4*0.01</f>
        <v>0</v>
      </c>
      <c r="Y15" s="187">
        <f>Y$3*'GHP→EHP削減効果計算書（空調）'!$X19*'GHP→EHP削減効果計算書（空調）'!$Y19*'GHP→EHP削減効果計算書（空調）'!$Z19*Y$4*0.01</f>
        <v>0</v>
      </c>
      <c r="Z15" s="187">
        <f>Z$3*'GHP→EHP削減効果計算書（空調）'!$X19*'GHP→EHP削減効果計算書（空調）'!$Y19*'GHP→EHP削減効果計算書（空調）'!$Z19*Z$4*0.01</f>
        <v>0</v>
      </c>
      <c r="AA15" s="187">
        <f>AA$3*'GHP→EHP削減効果計算書（空調）'!$X19*'GHP→EHP削減効果計算書（空調）'!$Y19*'GHP→EHP削減効果計算書（空調）'!$Z19*AA$4*0.01</f>
        <v>0</v>
      </c>
      <c r="AB15" s="187">
        <f t="shared" si="1"/>
        <v>0</v>
      </c>
    </row>
    <row r="16" spans="1:28">
      <c r="A16" s="482"/>
      <c r="B16" s="183">
        <f>'GHP→EHP削減効果計算書（空調）'!B20</f>
        <v>0</v>
      </c>
      <c r="C16" s="186">
        <f>C$3*'GHP→EHP削減効果計算書（空調）'!$X20*'GHP→EHP削減効果計算書（空調）'!$Y20*'GHP→EHP削減効果計算書（空調）'!$Z20*C$4*0.01</f>
        <v>0</v>
      </c>
      <c r="D16" s="186">
        <f>D$3*'GHP→EHP削減効果計算書（空調）'!$X20*'GHP→EHP削減効果計算書（空調）'!$Y20*'GHP→EHP削減効果計算書（空調）'!$Z20*D$4*0.01</f>
        <v>0</v>
      </c>
      <c r="E16" s="186">
        <f>E$3*'GHP→EHP削減効果計算書（空調）'!$X20*'GHP→EHP削減効果計算書（空調）'!$Y20*'GHP→EHP削減効果計算書（空調）'!$Z20*E$4*0.01</f>
        <v>0</v>
      </c>
      <c r="F16" s="186">
        <f>F$3*'GHP→EHP削減効果計算書（空調）'!$X20*'GHP→EHP削減効果計算書（空調）'!$Y20*'GHP→EHP削減効果計算書（空調）'!$Z20*F$4*0.01</f>
        <v>0</v>
      </c>
      <c r="G16" s="186">
        <f>G$3*'GHP→EHP削減効果計算書（空調）'!$X20*'GHP→EHP削減効果計算書（空調）'!$Y20*'GHP→EHP削減効果計算書（空調）'!$Z20*G$4*0.01</f>
        <v>0</v>
      </c>
      <c r="H16" s="186">
        <f>H$3*'GHP→EHP削減効果計算書（空調）'!$X20*'GHP→EHP削減効果計算書（空調）'!$Y20*'GHP→EHP削減効果計算書（空調）'!$Z20*H$4*0.01</f>
        <v>0</v>
      </c>
      <c r="I16" s="186">
        <f>I$3*'GHP→EHP削減効果計算書（空調）'!$X20*'GHP→EHP削減効果計算書（空調）'!$Y20*'GHP→EHP削減効果計算書（空調）'!$Z20*I$4*0.01</f>
        <v>0</v>
      </c>
      <c r="J16" s="186">
        <f>J$3*'GHP→EHP削減効果計算書（空調）'!$X20*'GHP→EHP削減効果計算書（空調）'!$Y20*'GHP→EHP削減効果計算書（空調）'!$Z20*J$4*0.01</f>
        <v>0</v>
      </c>
      <c r="K16" s="186">
        <f>K$3*'GHP→EHP削減効果計算書（空調）'!$X20*'GHP→EHP削減効果計算書（空調）'!$Y20*'GHP→EHP削減効果計算書（空調）'!$Z20*K$4*0.01</f>
        <v>0</v>
      </c>
      <c r="L16" s="186">
        <f>L$3*'GHP→EHP削減効果計算書（空調）'!$X20*'GHP→EHP削減効果計算書（空調）'!$Y20*'GHP→EHP削減効果計算書（空調）'!$Z20*L$4*0.01</f>
        <v>0</v>
      </c>
      <c r="M16" s="186">
        <f>M$3*'GHP→EHP削減効果計算書（空調）'!$X20*'GHP→EHP削減効果計算書（空調）'!$Y20*'GHP→EHP削減効果計算書（空調）'!$Z20*M$4*0.01</f>
        <v>0</v>
      </c>
      <c r="N16" s="186">
        <f>N$3*'GHP→EHP削減効果計算書（空調）'!$X20*'GHP→EHP削減効果計算書（空調）'!$Y20*'GHP→EHP削減効果計算書（空調）'!$Z20*N$4*0.01</f>
        <v>0</v>
      </c>
      <c r="O16" s="186">
        <f t="shared" si="0"/>
        <v>0</v>
      </c>
      <c r="P16" s="187">
        <f>P$3*'GHP→EHP削減効果計算書（空調）'!$X20*'GHP→EHP削減効果計算書（空調）'!$Y20*'GHP→EHP削減効果計算書（空調）'!$Z20*P$4*0.01</f>
        <v>0</v>
      </c>
      <c r="Q16" s="187">
        <f>Q$3*'GHP→EHP削減効果計算書（空調）'!$X20*'GHP→EHP削減効果計算書（空調）'!$Y20*'GHP→EHP削減効果計算書（空調）'!$Z20*Q$4*0.01</f>
        <v>0</v>
      </c>
      <c r="R16" s="187">
        <f>R$3*'GHP→EHP削減効果計算書（空調）'!$X20*'GHP→EHP削減効果計算書（空調）'!$Y20*'GHP→EHP削減効果計算書（空調）'!$Z20*R$4*0.01</f>
        <v>0</v>
      </c>
      <c r="S16" s="187">
        <f>S$3*'GHP→EHP削減効果計算書（空調）'!$X20*'GHP→EHP削減効果計算書（空調）'!$Y20*'GHP→EHP削減効果計算書（空調）'!$Z20*S$4*0.01</f>
        <v>0</v>
      </c>
      <c r="T16" s="187">
        <f>T$3*'GHP→EHP削減効果計算書（空調）'!$X20*'GHP→EHP削減効果計算書（空調）'!$Y20*'GHP→EHP削減効果計算書（空調）'!$Z20*T$4*0.01</f>
        <v>0</v>
      </c>
      <c r="U16" s="187">
        <f>U$3*'GHP→EHP削減効果計算書（空調）'!$X20*'GHP→EHP削減効果計算書（空調）'!$Y20*'GHP→EHP削減効果計算書（空調）'!$Z20*U$4*0.01</f>
        <v>0</v>
      </c>
      <c r="V16" s="187">
        <f>V$3*'GHP→EHP削減効果計算書（空調）'!$X20*'GHP→EHP削減効果計算書（空調）'!$Y20*'GHP→EHP削減効果計算書（空調）'!$Z20*V$4*0.01</f>
        <v>0</v>
      </c>
      <c r="W16" s="187">
        <f>W$3*'GHP→EHP削減効果計算書（空調）'!$X20*'GHP→EHP削減効果計算書（空調）'!$Y20*'GHP→EHP削減効果計算書（空調）'!$Z20*W$4*0.01</f>
        <v>0</v>
      </c>
      <c r="X16" s="187">
        <f>X$3*'GHP→EHP削減効果計算書（空調）'!$X20*'GHP→EHP削減効果計算書（空調）'!$Y20*'GHP→EHP削減効果計算書（空調）'!$Z20*X$4*0.01</f>
        <v>0</v>
      </c>
      <c r="Y16" s="187">
        <f>Y$3*'GHP→EHP削減効果計算書（空調）'!$X20*'GHP→EHP削減効果計算書（空調）'!$Y20*'GHP→EHP削減効果計算書（空調）'!$Z20*Y$4*0.01</f>
        <v>0</v>
      </c>
      <c r="Z16" s="187">
        <f>Z$3*'GHP→EHP削減効果計算書（空調）'!$X20*'GHP→EHP削減効果計算書（空調）'!$Y20*'GHP→EHP削減効果計算書（空調）'!$Z20*Z$4*0.01</f>
        <v>0</v>
      </c>
      <c r="AA16" s="187">
        <f>AA$3*'GHP→EHP削減効果計算書（空調）'!$X20*'GHP→EHP削減効果計算書（空調）'!$Y20*'GHP→EHP削減効果計算書（空調）'!$Z20*AA$4*0.01</f>
        <v>0</v>
      </c>
      <c r="AB16" s="187">
        <f t="shared" si="1"/>
        <v>0</v>
      </c>
    </row>
    <row r="17" spans="1:28">
      <c r="A17" s="482"/>
      <c r="B17" s="183">
        <f>'GHP→EHP削減効果計算書（空調）'!B21</f>
        <v>0</v>
      </c>
      <c r="C17" s="186">
        <f>C$3*'GHP→EHP削減効果計算書（空調）'!$X21*'GHP→EHP削減効果計算書（空調）'!$Y21*'GHP→EHP削減効果計算書（空調）'!$Z21*C$4*0.01</f>
        <v>0</v>
      </c>
      <c r="D17" s="186">
        <f>D$3*'GHP→EHP削減効果計算書（空調）'!$X21*'GHP→EHP削減効果計算書（空調）'!$Y21*'GHP→EHP削減効果計算書（空調）'!$Z21*D$4*0.01</f>
        <v>0</v>
      </c>
      <c r="E17" s="186">
        <f>E$3*'GHP→EHP削減効果計算書（空調）'!$X21*'GHP→EHP削減効果計算書（空調）'!$Y21*'GHP→EHP削減効果計算書（空調）'!$Z21*E$4*0.01</f>
        <v>0</v>
      </c>
      <c r="F17" s="186">
        <f>F$3*'GHP→EHP削減効果計算書（空調）'!$X21*'GHP→EHP削減効果計算書（空調）'!$Y21*'GHP→EHP削減効果計算書（空調）'!$Z21*F$4*0.01</f>
        <v>0</v>
      </c>
      <c r="G17" s="186">
        <f>G$3*'GHP→EHP削減効果計算書（空調）'!$X21*'GHP→EHP削減効果計算書（空調）'!$Y21*'GHP→EHP削減効果計算書（空調）'!$Z21*G$4*0.01</f>
        <v>0</v>
      </c>
      <c r="H17" s="186">
        <f>H$3*'GHP→EHP削減効果計算書（空調）'!$X21*'GHP→EHP削減効果計算書（空調）'!$Y21*'GHP→EHP削減効果計算書（空調）'!$Z21*H$4*0.01</f>
        <v>0</v>
      </c>
      <c r="I17" s="186">
        <f>I$3*'GHP→EHP削減効果計算書（空調）'!$X21*'GHP→EHP削減効果計算書（空調）'!$Y21*'GHP→EHP削減効果計算書（空調）'!$Z21*I$4*0.01</f>
        <v>0</v>
      </c>
      <c r="J17" s="186">
        <f>J$3*'GHP→EHP削減効果計算書（空調）'!$X21*'GHP→EHP削減効果計算書（空調）'!$Y21*'GHP→EHP削減効果計算書（空調）'!$Z21*J$4*0.01</f>
        <v>0</v>
      </c>
      <c r="K17" s="186">
        <f>K$3*'GHP→EHP削減効果計算書（空調）'!$X21*'GHP→EHP削減効果計算書（空調）'!$Y21*'GHP→EHP削減効果計算書（空調）'!$Z21*K$4*0.01</f>
        <v>0</v>
      </c>
      <c r="L17" s="186">
        <f>L$3*'GHP→EHP削減効果計算書（空調）'!$X21*'GHP→EHP削減効果計算書（空調）'!$Y21*'GHP→EHP削減効果計算書（空調）'!$Z21*L$4*0.01</f>
        <v>0</v>
      </c>
      <c r="M17" s="186">
        <f>M$3*'GHP→EHP削減効果計算書（空調）'!$X21*'GHP→EHP削減効果計算書（空調）'!$Y21*'GHP→EHP削減効果計算書（空調）'!$Z21*M$4*0.01</f>
        <v>0</v>
      </c>
      <c r="N17" s="186">
        <f>N$3*'GHP→EHP削減効果計算書（空調）'!$X21*'GHP→EHP削減効果計算書（空調）'!$Y21*'GHP→EHP削減効果計算書（空調）'!$Z21*N$4*0.01</f>
        <v>0</v>
      </c>
      <c r="O17" s="186">
        <f t="shared" si="0"/>
        <v>0</v>
      </c>
      <c r="P17" s="187">
        <f>P$3*'GHP→EHP削減効果計算書（空調）'!$X21*'GHP→EHP削減効果計算書（空調）'!$Y21*'GHP→EHP削減効果計算書（空調）'!$Z21*P$4*0.01</f>
        <v>0</v>
      </c>
      <c r="Q17" s="187">
        <f>Q$3*'GHP→EHP削減効果計算書（空調）'!$X21*'GHP→EHP削減効果計算書（空調）'!$Y21*'GHP→EHP削減効果計算書（空調）'!$Z21*Q$4*0.01</f>
        <v>0</v>
      </c>
      <c r="R17" s="187">
        <f>R$3*'GHP→EHP削減効果計算書（空調）'!$X21*'GHP→EHP削減効果計算書（空調）'!$Y21*'GHP→EHP削減効果計算書（空調）'!$Z21*R$4*0.01</f>
        <v>0</v>
      </c>
      <c r="S17" s="187">
        <f>S$3*'GHP→EHP削減効果計算書（空調）'!$X21*'GHP→EHP削減効果計算書（空調）'!$Y21*'GHP→EHP削減効果計算書（空調）'!$Z21*S$4*0.01</f>
        <v>0</v>
      </c>
      <c r="T17" s="187">
        <f>T$3*'GHP→EHP削減効果計算書（空調）'!$X21*'GHP→EHP削減効果計算書（空調）'!$Y21*'GHP→EHP削減効果計算書（空調）'!$Z21*T$4*0.01</f>
        <v>0</v>
      </c>
      <c r="U17" s="187">
        <f>U$3*'GHP→EHP削減効果計算書（空調）'!$X21*'GHP→EHP削減効果計算書（空調）'!$Y21*'GHP→EHP削減効果計算書（空調）'!$Z21*U$4*0.01</f>
        <v>0</v>
      </c>
      <c r="V17" s="187">
        <f>V$3*'GHP→EHP削減効果計算書（空調）'!$X21*'GHP→EHP削減効果計算書（空調）'!$Y21*'GHP→EHP削減効果計算書（空調）'!$Z21*V$4*0.01</f>
        <v>0</v>
      </c>
      <c r="W17" s="187">
        <f>W$3*'GHP→EHP削減効果計算書（空調）'!$X21*'GHP→EHP削減効果計算書（空調）'!$Y21*'GHP→EHP削減効果計算書（空調）'!$Z21*W$4*0.01</f>
        <v>0</v>
      </c>
      <c r="X17" s="187">
        <f>X$3*'GHP→EHP削減効果計算書（空調）'!$X21*'GHP→EHP削減効果計算書（空調）'!$Y21*'GHP→EHP削減効果計算書（空調）'!$Z21*X$4*0.01</f>
        <v>0</v>
      </c>
      <c r="Y17" s="187">
        <f>Y$3*'GHP→EHP削減効果計算書（空調）'!$X21*'GHP→EHP削減効果計算書（空調）'!$Y21*'GHP→EHP削減効果計算書（空調）'!$Z21*Y$4*0.01</f>
        <v>0</v>
      </c>
      <c r="Z17" s="187">
        <f>Z$3*'GHP→EHP削減効果計算書（空調）'!$X21*'GHP→EHP削減効果計算書（空調）'!$Y21*'GHP→EHP削減効果計算書（空調）'!$Z21*Z$4*0.01</f>
        <v>0</v>
      </c>
      <c r="AA17" s="187">
        <f>AA$3*'GHP→EHP削減効果計算書（空調）'!$X21*'GHP→EHP削減効果計算書（空調）'!$Y21*'GHP→EHP削減効果計算書（空調）'!$Z21*AA$4*0.01</f>
        <v>0</v>
      </c>
      <c r="AB17" s="187">
        <f t="shared" si="1"/>
        <v>0</v>
      </c>
    </row>
    <row r="18" spans="1:28">
      <c r="A18" s="482"/>
      <c r="B18" s="183">
        <f>'GHP→EHP削減効果計算書（空調）'!B22</f>
        <v>0</v>
      </c>
      <c r="C18" s="186">
        <f>C$3*'GHP→EHP削減効果計算書（空調）'!$X22*'GHP→EHP削減効果計算書（空調）'!$Y22*'GHP→EHP削減効果計算書（空調）'!$Z22*C$4*0.01</f>
        <v>0</v>
      </c>
      <c r="D18" s="186">
        <f>D$3*'GHP→EHP削減効果計算書（空調）'!$X22*'GHP→EHP削減効果計算書（空調）'!$Y22*'GHP→EHP削減効果計算書（空調）'!$Z22*D$4*0.01</f>
        <v>0</v>
      </c>
      <c r="E18" s="186">
        <f>E$3*'GHP→EHP削減効果計算書（空調）'!$X22*'GHP→EHP削減効果計算書（空調）'!$Y22*'GHP→EHP削減効果計算書（空調）'!$Z22*E$4*0.01</f>
        <v>0</v>
      </c>
      <c r="F18" s="186">
        <f>F$3*'GHP→EHP削減効果計算書（空調）'!$X22*'GHP→EHP削減効果計算書（空調）'!$Y22*'GHP→EHP削減効果計算書（空調）'!$Z22*F$4*0.01</f>
        <v>0</v>
      </c>
      <c r="G18" s="186">
        <f>G$3*'GHP→EHP削減効果計算書（空調）'!$X22*'GHP→EHP削減効果計算書（空調）'!$Y22*'GHP→EHP削減効果計算書（空調）'!$Z22*G$4*0.01</f>
        <v>0</v>
      </c>
      <c r="H18" s="186">
        <f>H$3*'GHP→EHP削減効果計算書（空調）'!$X22*'GHP→EHP削減効果計算書（空調）'!$Y22*'GHP→EHP削減効果計算書（空調）'!$Z22*H$4*0.01</f>
        <v>0</v>
      </c>
      <c r="I18" s="186">
        <f>I$3*'GHP→EHP削減効果計算書（空調）'!$X22*'GHP→EHP削減効果計算書（空調）'!$Y22*'GHP→EHP削減効果計算書（空調）'!$Z22*I$4*0.01</f>
        <v>0</v>
      </c>
      <c r="J18" s="186">
        <f>J$3*'GHP→EHP削減効果計算書（空調）'!$X22*'GHP→EHP削減効果計算書（空調）'!$Y22*'GHP→EHP削減効果計算書（空調）'!$Z22*J$4*0.01</f>
        <v>0</v>
      </c>
      <c r="K18" s="186">
        <f>K$3*'GHP→EHP削減効果計算書（空調）'!$X22*'GHP→EHP削減効果計算書（空調）'!$Y22*'GHP→EHP削減効果計算書（空調）'!$Z22*K$4*0.01</f>
        <v>0</v>
      </c>
      <c r="L18" s="186">
        <f>L$3*'GHP→EHP削減効果計算書（空調）'!$X22*'GHP→EHP削減効果計算書（空調）'!$Y22*'GHP→EHP削減効果計算書（空調）'!$Z22*L$4*0.01</f>
        <v>0</v>
      </c>
      <c r="M18" s="186">
        <f>M$3*'GHP→EHP削減効果計算書（空調）'!$X22*'GHP→EHP削減効果計算書（空調）'!$Y22*'GHP→EHP削減効果計算書（空調）'!$Z22*M$4*0.01</f>
        <v>0</v>
      </c>
      <c r="N18" s="186">
        <f>N$3*'GHP→EHP削減効果計算書（空調）'!$X22*'GHP→EHP削減効果計算書（空調）'!$Y22*'GHP→EHP削減効果計算書（空調）'!$Z22*N$4*0.01</f>
        <v>0</v>
      </c>
      <c r="O18" s="186">
        <f t="shared" si="0"/>
        <v>0</v>
      </c>
      <c r="P18" s="187">
        <f>P$3*'GHP→EHP削減効果計算書（空調）'!$X22*'GHP→EHP削減効果計算書（空調）'!$Y22*'GHP→EHP削減効果計算書（空調）'!$Z22*P$4*0.01</f>
        <v>0</v>
      </c>
      <c r="Q18" s="187">
        <f>Q$3*'GHP→EHP削減効果計算書（空調）'!$X22*'GHP→EHP削減効果計算書（空調）'!$Y22*'GHP→EHP削減効果計算書（空調）'!$Z22*Q$4*0.01</f>
        <v>0</v>
      </c>
      <c r="R18" s="187">
        <f>R$3*'GHP→EHP削減効果計算書（空調）'!$X22*'GHP→EHP削減効果計算書（空調）'!$Y22*'GHP→EHP削減効果計算書（空調）'!$Z22*R$4*0.01</f>
        <v>0</v>
      </c>
      <c r="S18" s="187">
        <f>S$3*'GHP→EHP削減効果計算書（空調）'!$X22*'GHP→EHP削減効果計算書（空調）'!$Y22*'GHP→EHP削減効果計算書（空調）'!$Z22*S$4*0.01</f>
        <v>0</v>
      </c>
      <c r="T18" s="187">
        <f>T$3*'GHP→EHP削減効果計算書（空調）'!$X22*'GHP→EHP削減効果計算書（空調）'!$Y22*'GHP→EHP削減効果計算書（空調）'!$Z22*T$4*0.01</f>
        <v>0</v>
      </c>
      <c r="U18" s="187">
        <f>U$3*'GHP→EHP削減効果計算書（空調）'!$X22*'GHP→EHP削減効果計算書（空調）'!$Y22*'GHP→EHP削減効果計算書（空調）'!$Z22*U$4*0.01</f>
        <v>0</v>
      </c>
      <c r="V18" s="187">
        <f>V$3*'GHP→EHP削減効果計算書（空調）'!$X22*'GHP→EHP削減効果計算書（空調）'!$Y22*'GHP→EHP削減効果計算書（空調）'!$Z22*V$4*0.01</f>
        <v>0</v>
      </c>
      <c r="W18" s="187">
        <f>W$3*'GHP→EHP削減効果計算書（空調）'!$X22*'GHP→EHP削減効果計算書（空調）'!$Y22*'GHP→EHP削減効果計算書（空調）'!$Z22*W$4*0.01</f>
        <v>0</v>
      </c>
      <c r="X18" s="187">
        <f>X$3*'GHP→EHP削減効果計算書（空調）'!$X22*'GHP→EHP削減効果計算書（空調）'!$Y22*'GHP→EHP削減効果計算書（空調）'!$Z22*X$4*0.01</f>
        <v>0</v>
      </c>
      <c r="Y18" s="187">
        <f>Y$3*'GHP→EHP削減効果計算書（空調）'!$X22*'GHP→EHP削減効果計算書（空調）'!$Y22*'GHP→EHP削減効果計算書（空調）'!$Z22*Y$4*0.01</f>
        <v>0</v>
      </c>
      <c r="Z18" s="187">
        <f>Z$3*'GHP→EHP削減効果計算書（空調）'!$X22*'GHP→EHP削減効果計算書（空調）'!$Y22*'GHP→EHP削減効果計算書（空調）'!$Z22*Z$4*0.01</f>
        <v>0</v>
      </c>
      <c r="AA18" s="187">
        <f>AA$3*'GHP→EHP削減効果計算書（空調）'!$X22*'GHP→EHP削減効果計算書（空調）'!$Y22*'GHP→EHP削減効果計算書（空調）'!$Z22*AA$4*0.01</f>
        <v>0</v>
      </c>
      <c r="AB18" s="187">
        <f t="shared" si="1"/>
        <v>0</v>
      </c>
    </row>
    <row r="19" spans="1:28">
      <c r="A19" s="482"/>
      <c r="B19" s="183">
        <f>'GHP→EHP削減効果計算書（空調）'!B23</f>
        <v>0</v>
      </c>
      <c r="C19" s="186">
        <f>C$3*'GHP→EHP削減効果計算書（空調）'!$X23*'GHP→EHP削減効果計算書（空調）'!$Y23*'GHP→EHP削減効果計算書（空調）'!$Z23*C$4*0.01</f>
        <v>0</v>
      </c>
      <c r="D19" s="186">
        <f>D$3*'GHP→EHP削減効果計算書（空調）'!$X23*'GHP→EHP削減効果計算書（空調）'!$Y23*'GHP→EHP削減効果計算書（空調）'!$Z23*D$4*0.01</f>
        <v>0</v>
      </c>
      <c r="E19" s="186">
        <f>E$3*'GHP→EHP削減効果計算書（空調）'!$X23*'GHP→EHP削減効果計算書（空調）'!$Y23*'GHP→EHP削減効果計算書（空調）'!$Z23*E$4*0.01</f>
        <v>0</v>
      </c>
      <c r="F19" s="186">
        <f>F$3*'GHP→EHP削減効果計算書（空調）'!$X23*'GHP→EHP削減効果計算書（空調）'!$Y23*'GHP→EHP削減効果計算書（空調）'!$Z23*F$4*0.01</f>
        <v>0</v>
      </c>
      <c r="G19" s="186">
        <f>G$3*'GHP→EHP削減効果計算書（空調）'!$X23*'GHP→EHP削減効果計算書（空調）'!$Y23*'GHP→EHP削減効果計算書（空調）'!$Z23*G$4*0.01</f>
        <v>0</v>
      </c>
      <c r="H19" s="186">
        <f>H$3*'GHP→EHP削減効果計算書（空調）'!$X23*'GHP→EHP削減効果計算書（空調）'!$Y23*'GHP→EHP削減効果計算書（空調）'!$Z23*H$4*0.01</f>
        <v>0</v>
      </c>
      <c r="I19" s="186">
        <f>I$3*'GHP→EHP削減効果計算書（空調）'!$X23*'GHP→EHP削減効果計算書（空調）'!$Y23*'GHP→EHP削減効果計算書（空調）'!$Z23*I$4*0.01</f>
        <v>0</v>
      </c>
      <c r="J19" s="186">
        <f>J$3*'GHP→EHP削減効果計算書（空調）'!$X23*'GHP→EHP削減効果計算書（空調）'!$Y23*'GHP→EHP削減効果計算書（空調）'!$Z23*J$4*0.01</f>
        <v>0</v>
      </c>
      <c r="K19" s="186">
        <f>K$3*'GHP→EHP削減効果計算書（空調）'!$X23*'GHP→EHP削減効果計算書（空調）'!$Y23*'GHP→EHP削減効果計算書（空調）'!$Z23*K$4*0.01</f>
        <v>0</v>
      </c>
      <c r="L19" s="186">
        <f>L$3*'GHP→EHP削減効果計算書（空調）'!$X23*'GHP→EHP削減効果計算書（空調）'!$Y23*'GHP→EHP削減効果計算書（空調）'!$Z23*L$4*0.01</f>
        <v>0</v>
      </c>
      <c r="M19" s="186">
        <f>M$3*'GHP→EHP削減効果計算書（空調）'!$X23*'GHP→EHP削減効果計算書（空調）'!$Y23*'GHP→EHP削減効果計算書（空調）'!$Z23*M$4*0.01</f>
        <v>0</v>
      </c>
      <c r="N19" s="186">
        <f>N$3*'GHP→EHP削減効果計算書（空調）'!$X23*'GHP→EHP削減効果計算書（空調）'!$Y23*'GHP→EHP削減効果計算書（空調）'!$Z23*N$4*0.01</f>
        <v>0</v>
      </c>
      <c r="O19" s="186">
        <f t="shared" si="0"/>
        <v>0</v>
      </c>
      <c r="P19" s="187">
        <f>P$3*'GHP→EHP削減効果計算書（空調）'!$X23*'GHP→EHP削減効果計算書（空調）'!$Y23*'GHP→EHP削減効果計算書（空調）'!$Z23*P$4*0.01</f>
        <v>0</v>
      </c>
      <c r="Q19" s="187">
        <f>Q$3*'GHP→EHP削減効果計算書（空調）'!$X23*'GHP→EHP削減効果計算書（空調）'!$Y23*'GHP→EHP削減効果計算書（空調）'!$Z23*Q$4*0.01</f>
        <v>0</v>
      </c>
      <c r="R19" s="187">
        <f>R$3*'GHP→EHP削減効果計算書（空調）'!$X23*'GHP→EHP削減効果計算書（空調）'!$Y23*'GHP→EHP削減効果計算書（空調）'!$Z23*R$4*0.01</f>
        <v>0</v>
      </c>
      <c r="S19" s="187">
        <f>S$3*'GHP→EHP削減効果計算書（空調）'!$X23*'GHP→EHP削減効果計算書（空調）'!$Y23*'GHP→EHP削減効果計算書（空調）'!$Z23*S$4*0.01</f>
        <v>0</v>
      </c>
      <c r="T19" s="187">
        <f>T$3*'GHP→EHP削減効果計算書（空調）'!$X23*'GHP→EHP削減効果計算書（空調）'!$Y23*'GHP→EHP削減効果計算書（空調）'!$Z23*T$4*0.01</f>
        <v>0</v>
      </c>
      <c r="U19" s="187">
        <f>U$3*'GHP→EHP削減効果計算書（空調）'!$X23*'GHP→EHP削減効果計算書（空調）'!$Y23*'GHP→EHP削減効果計算書（空調）'!$Z23*U$4*0.01</f>
        <v>0</v>
      </c>
      <c r="V19" s="187">
        <f>V$3*'GHP→EHP削減効果計算書（空調）'!$X23*'GHP→EHP削減効果計算書（空調）'!$Y23*'GHP→EHP削減効果計算書（空調）'!$Z23*V$4*0.01</f>
        <v>0</v>
      </c>
      <c r="W19" s="187">
        <f>W$3*'GHP→EHP削減効果計算書（空調）'!$X23*'GHP→EHP削減効果計算書（空調）'!$Y23*'GHP→EHP削減効果計算書（空調）'!$Z23*W$4*0.01</f>
        <v>0</v>
      </c>
      <c r="X19" s="187">
        <f>X$3*'GHP→EHP削減効果計算書（空調）'!$X23*'GHP→EHP削減効果計算書（空調）'!$Y23*'GHP→EHP削減効果計算書（空調）'!$Z23*X$4*0.01</f>
        <v>0</v>
      </c>
      <c r="Y19" s="187">
        <f>Y$3*'GHP→EHP削減効果計算書（空調）'!$X23*'GHP→EHP削減効果計算書（空調）'!$Y23*'GHP→EHP削減効果計算書（空調）'!$Z23*Y$4*0.01</f>
        <v>0</v>
      </c>
      <c r="Z19" s="187">
        <f>Z$3*'GHP→EHP削減効果計算書（空調）'!$X23*'GHP→EHP削減効果計算書（空調）'!$Y23*'GHP→EHP削減効果計算書（空調）'!$Z23*Z$4*0.01</f>
        <v>0</v>
      </c>
      <c r="AA19" s="187">
        <f>AA$3*'GHP→EHP削減効果計算書（空調）'!$X23*'GHP→EHP削減効果計算書（空調）'!$Y23*'GHP→EHP削減効果計算書（空調）'!$Z23*AA$4*0.01</f>
        <v>0</v>
      </c>
      <c r="AB19" s="187">
        <f t="shared" si="1"/>
        <v>0</v>
      </c>
    </row>
    <row r="20" spans="1:28">
      <c r="A20" s="482"/>
      <c r="B20" s="183">
        <f>'GHP→EHP削減効果計算書（空調）'!B24</f>
        <v>0</v>
      </c>
      <c r="C20" s="186">
        <f>C$3*'GHP→EHP削減効果計算書（空調）'!$X24*'GHP→EHP削減効果計算書（空調）'!$Y24*'GHP→EHP削減効果計算書（空調）'!$Z24*C$4*0.01</f>
        <v>0</v>
      </c>
      <c r="D20" s="186">
        <f>D$3*'GHP→EHP削減効果計算書（空調）'!$X24*'GHP→EHP削減効果計算書（空調）'!$Y24*'GHP→EHP削減効果計算書（空調）'!$Z24*D$4*0.01</f>
        <v>0</v>
      </c>
      <c r="E20" s="186">
        <f>E$3*'GHP→EHP削減効果計算書（空調）'!$X24*'GHP→EHP削減効果計算書（空調）'!$Y24*'GHP→EHP削減効果計算書（空調）'!$Z24*E$4*0.01</f>
        <v>0</v>
      </c>
      <c r="F20" s="186">
        <f>F$3*'GHP→EHP削減効果計算書（空調）'!$X24*'GHP→EHP削減効果計算書（空調）'!$Y24*'GHP→EHP削減効果計算書（空調）'!$Z24*F$4*0.01</f>
        <v>0</v>
      </c>
      <c r="G20" s="186">
        <f>G$3*'GHP→EHP削減効果計算書（空調）'!$X24*'GHP→EHP削減効果計算書（空調）'!$Y24*'GHP→EHP削減効果計算書（空調）'!$Z24*G$4*0.01</f>
        <v>0</v>
      </c>
      <c r="H20" s="186">
        <f>H$3*'GHP→EHP削減効果計算書（空調）'!$X24*'GHP→EHP削減効果計算書（空調）'!$Y24*'GHP→EHP削減効果計算書（空調）'!$Z24*H$4*0.01</f>
        <v>0</v>
      </c>
      <c r="I20" s="186">
        <f>I$3*'GHP→EHP削減効果計算書（空調）'!$X24*'GHP→EHP削減効果計算書（空調）'!$Y24*'GHP→EHP削減効果計算書（空調）'!$Z24*I$4*0.01</f>
        <v>0</v>
      </c>
      <c r="J20" s="186">
        <f>J$3*'GHP→EHP削減効果計算書（空調）'!$X24*'GHP→EHP削減効果計算書（空調）'!$Y24*'GHP→EHP削減効果計算書（空調）'!$Z24*J$4*0.01</f>
        <v>0</v>
      </c>
      <c r="K20" s="186">
        <f>K$3*'GHP→EHP削減効果計算書（空調）'!$X24*'GHP→EHP削減効果計算書（空調）'!$Y24*'GHP→EHP削減効果計算書（空調）'!$Z24*K$4*0.01</f>
        <v>0</v>
      </c>
      <c r="L20" s="186">
        <f>L$3*'GHP→EHP削減効果計算書（空調）'!$X24*'GHP→EHP削減効果計算書（空調）'!$Y24*'GHP→EHP削減効果計算書（空調）'!$Z24*L$4*0.01</f>
        <v>0</v>
      </c>
      <c r="M20" s="186">
        <f>M$3*'GHP→EHP削減効果計算書（空調）'!$X24*'GHP→EHP削減効果計算書（空調）'!$Y24*'GHP→EHP削減効果計算書（空調）'!$Z24*M$4*0.01</f>
        <v>0</v>
      </c>
      <c r="N20" s="186">
        <f>N$3*'GHP→EHP削減効果計算書（空調）'!$X24*'GHP→EHP削減効果計算書（空調）'!$Y24*'GHP→EHP削減効果計算書（空調）'!$Z24*N$4*0.01</f>
        <v>0</v>
      </c>
      <c r="O20" s="186">
        <f t="shared" si="0"/>
        <v>0</v>
      </c>
      <c r="P20" s="187">
        <f>P$3*'GHP→EHP削減効果計算書（空調）'!$X24*'GHP→EHP削減効果計算書（空調）'!$Y24*'GHP→EHP削減効果計算書（空調）'!$Z24*P$4*0.01</f>
        <v>0</v>
      </c>
      <c r="Q20" s="187">
        <f>Q$3*'GHP→EHP削減効果計算書（空調）'!$X24*'GHP→EHP削減効果計算書（空調）'!$Y24*'GHP→EHP削減効果計算書（空調）'!$Z24*Q$4*0.01</f>
        <v>0</v>
      </c>
      <c r="R20" s="187">
        <f>R$3*'GHP→EHP削減効果計算書（空調）'!$X24*'GHP→EHP削減効果計算書（空調）'!$Y24*'GHP→EHP削減効果計算書（空調）'!$Z24*R$4*0.01</f>
        <v>0</v>
      </c>
      <c r="S20" s="187">
        <f>S$3*'GHP→EHP削減効果計算書（空調）'!$X24*'GHP→EHP削減効果計算書（空調）'!$Y24*'GHP→EHP削減効果計算書（空調）'!$Z24*S$4*0.01</f>
        <v>0</v>
      </c>
      <c r="T20" s="187">
        <f>T$3*'GHP→EHP削減効果計算書（空調）'!$X24*'GHP→EHP削減効果計算書（空調）'!$Y24*'GHP→EHP削減効果計算書（空調）'!$Z24*T$4*0.01</f>
        <v>0</v>
      </c>
      <c r="U20" s="187">
        <f>U$3*'GHP→EHP削減効果計算書（空調）'!$X24*'GHP→EHP削減効果計算書（空調）'!$Y24*'GHP→EHP削減効果計算書（空調）'!$Z24*U$4*0.01</f>
        <v>0</v>
      </c>
      <c r="V20" s="187">
        <f>V$3*'GHP→EHP削減効果計算書（空調）'!$X24*'GHP→EHP削減効果計算書（空調）'!$Y24*'GHP→EHP削減効果計算書（空調）'!$Z24*V$4*0.01</f>
        <v>0</v>
      </c>
      <c r="W20" s="187">
        <f>W$3*'GHP→EHP削減効果計算書（空調）'!$X24*'GHP→EHP削減効果計算書（空調）'!$Y24*'GHP→EHP削減効果計算書（空調）'!$Z24*W$4*0.01</f>
        <v>0</v>
      </c>
      <c r="X20" s="187">
        <f>X$3*'GHP→EHP削減効果計算書（空調）'!$X24*'GHP→EHP削減効果計算書（空調）'!$Y24*'GHP→EHP削減効果計算書（空調）'!$Z24*X$4*0.01</f>
        <v>0</v>
      </c>
      <c r="Y20" s="187">
        <f>Y$3*'GHP→EHP削減効果計算書（空調）'!$X24*'GHP→EHP削減効果計算書（空調）'!$Y24*'GHP→EHP削減効果計算書（空調）'!$Z24*Y$4*0.01</f>
        <v>0</v>
      </c>
      <c r="Z20" s="187">
        <f>Z$3*'GHP→EHP削減効果計算書（空調）'!$X24*'GHP→EHP削減効果計算書（空調）'!$Y24*'GHP→EHP削減効果計算書（空調）'!$Z24*Z$4*0.01</f>
        <v>0</v>
      </c>
      <c r="AA20" s="187">
        <f>AA$3*'GHP→EHP削減効果計算書（空調）'!$X24*'GHP→EHP削減効果計算書（空調）'!$Y24*'GHP→EHP削減効果計算書（空調）'!$Z24*AA$4*0.01</f>
        <v>0</v>
      </c>
      <c r="AB20" s="187">
        <f t="shared" si="1"/>
        <v>0</v>
      </c>
    </row>
    <row r="21" spans="1:28">
      <c r="A21" s="482"/>
      <c r="B21" s="183">
        <f>'GHP→EHP削減効果計算書（空調）'!B25</f>
        <v>0</v>
      </c>
      <c r="C21" s="186">
        <f>C$3*'GHP→EHP削減効果計算書（空調）'!$X25*'GHP→EHP削減効果計算書（空調）'!$Y25*'GHP→EHP削減効果計算書（空調）'!$Z25*C$4*0.01</f>
        <v>0</v>
      </c>
      <c r="D21" s="186">
        <f>D$3*'GHP→EHP削減効果計算書（空調）'!$X25*'GHP→EHP削減効果計算書（空調）'!$Y25*'GHP→EHP削減効果計算書（空調）'!$Z25*D$4*0.01</f>
        <v>0</v>
      </c>
      <c r="E21" s="186">
        <f>E$3*'GHP→EHP削減効果計算書（空調）'!$X25*'GHP→EHP削減効果計算書（空調）'!$Y25*'GHP→EHP削減効果計算書（空調）'!$Z25*E$4*0.01</f>
        <v>0</v>
      </c>
      <c r="F21" s="186">
        <f>F$3*'GHP→EHP削減効果計算書（空調）'!$X25*'GHP→EHP削減効果計算書（空調）'!$Y25*'GHP→EHP削減効果計算書（空調）'!$Z25*F$4*0.01</f>
        <v>0</v>
      </c>
      <c r="G21" s="186">
        <f>G$3*'GHP→EHP削減効果計算書（空調）'!$X25*'GHP→EHP削減効果計算書（空調）'!$Y25*'GHP→EHP削減効果計算書（空調）'!$Z25*G$4*0.01</f>
        <v>0</v>
      </c>
      <c r="H21" s="186">
        <f>H$3*'GHP→EHP削減効果計算書（空調）'!$X25*'GHP→EHP削減効果計算書（空調）'!$Y25*'GHP→EHP削減効果計算書（空調）'!$Z25*H$4*0.01</f>
        <v>0</v>
      </c>
      <c r="I21" s="186">
        <f>I$3*'GHP→EHP削減効果計算書（空調）'!$X25*'GHP→EHP削減効果計算書（空調）'!$Y25*'GHP→EHP削減効果計算書（空調）'!$Z25*I$4*0.01</f>
        <v>0</v>
      </c>
      <c r="J21" s="186">
        <f>J$3*'GHP→EHP削減効果計算書（空調）'!$X25*'GHP→EHP削減効果計算書（空調）'!$Y25*'GHP→EHP削減効果計算書（空調）'!$Z25*J$4*0.01</f>
        <v>0</v>
      </c>
      <c r="K21" s="186">
        <f>K$3*'GHP→EHP削減効果計算書（空調）'!$X25*'GHP→EHP削減効果計算書（空調）'!$Y25*'GHP→EHP削減効果計算書（空調）'!$Z25*K$4*0.01</f>
        <v>0</v>
      </c>
      <c r="L21" s="186">
        <f>L$3*'GHP→EHP削減効果計算書（空調）'!$X25*'GHP→EHP削減効果計算書（空調）'!$Y25*'GHP→EHP削減効果計算書（空調）'!$Z25*L$4*0.01</f>
        <v>0</v>
      </c>
      <c r="M21" s="186">
        <f>M$3*'GHP→EHP削減効果計算書（空調）'!$X25*'GHP→EHP削減効果計算書（空調）'!$Y25*'GHP→EHP削減効果計算書（空調）'!$Z25*M$4*0.01</f>
        <v>0</v>
      </c>
      <c r="N21" s="186">
        <f>N$3*'GHP→EHP削減効果計算書（空調）'!$X25*'GHP→EHP削減効果計算書（空調）'!$Y25*'GHP→EHP削減効果計算書（空調）'!$Z25*N$4*0.01</f>
        <v>0</v>
      </c>
      <c r="O21" s="186">
        <f t="shared" si="0"/>
        <v>0</v>
      </c>
      <c r="P21" s="187">
        <f>P$3*'GHP→EHP削減効果計算書（空調）'!$X25*'GHP→EHP削減効果計算書（空調）'!$Y25*'GHP→EHP削減効果計算書（空調）'!$Z25*P$4*0.01</f>
        <v>0</v>
      </c>
      <c r="Q21" s="187">
        <f>Q$3*'GHP→EHP削減効果計算書（空調）'!$X25*'GHP→EHP削減効果計算書（空調）'!$Y25*'GHP→EHP削減効果計算書（空調）'!$Z25*Q$4*0.01</f>
        <v>0</v>
      </c>
      <c r="R21" s="187">
        <f>R$3*'GHP→EHP削減効果計算書（空調）'!$X25*'GHP→EHP削減効果計算書（空調）'!$Y25*'GHP→EHP削減効果計算書（空調）'!$Z25*R$4*0.01</f>
        <v>0</v>
      </c>
      <c r="S21" s="187">
        <f>S$3*'GHP→EHP削減効果計算書（空調）'!$X25*'GHP→EHP削減効果計算書（空調）'!$Y25*'GHP→EHP削減効果計算書（空調）'!$Z25*S$4*0.01</f>
        <v>0</v>
      </c>
      <c r="T21" s="187">
        <f>T$3*'GHP→EHP削減効果計算書（空調）'!$X25*'GHP→EHP削減効果計算書（空調）'!$Y25*'GHP→EHP削減効果計算書（空調）'!$Z25*T$4*0.01</f>
        <v>0</v>
      </c>
      <c r="U21" s="187">
        <f>U$3*'GHP→EHP削減効果計算書（空調）'!$X25*'GHP→EHP削減効果計算書（空調）'!$Y25*'GHP→EHP削減効果計算書（空調）'!$Z25*U$4*0.01</f>
        <v>0</v>
      </c>
      <c r="V21" s="187">
        <f>V$3*'GHP→EHP削減効果計算書（空調）'!$X25*'GHP→EHP削減効果計算書（空調）'!$Y25*'GHP→EHP削減効果計算書（空調）'!$Z25*V$4*0.01</f>
        <v>0</v>
      </c>
      <c r="W21" s="187">
        <f>W$3*'GHP→EHP削減効果計算書（空調）'!$X25*'GHP→EHP削減効果計算書（空調）'!$Y25*'GHP→EHP削減効果計算書（空調）'!$Z25*W$4*0.01</f>
        <v>0</v>
      </c>
      <c r="X21" s="187">
        <f>X$3*'GHP→EHP削減効果計算書（空調）'!$X25*'GHP→EHP削減効果計算書（空調）'!$Y25*'GHP→EHP削減効果計算書（空調）'!$Z25*X$4*0.01</f>
        <v>0</v>
      </c>
      <c r="Y21" s="187">
        <f>Y$3*'GHP→EHP削減効果計算書（空調）'!$X25*'GHP→EHP削減効果計算書（空調）'!$Y25*'GHP→EHP削減効果計算書（空調）'!$Z25*Y$4*0.01</f>
        <v>0</v>
      </c>
      <c r="Z21" s="187">
        <f>Z$3*'GHP→EHP削減効果計算書（空調）'!$X25*'GHP→EHP削減効果計算書（空調）'!$Y25*'GHP→EHP削減効果計算書（空調）'!$Z25*Z$4*0.01</f>
        <v>0</v>
      </c>
      <c r="AA21" s="187">
        <f>AA$3*'GHP→EHP削減効果計算書（空調）'!$X25*'GHP→EHP削減効果計算書（空調）'!$Y25*'GHP→EHP削減効果計算書（空調）'!$Z25*AA$4*0.01</f>
        <v>0</v>
      </c>
      <c r="AB21" s="187">
        <f t="shared" si="1"/>
        <v>0</v>
      </c>
    </row>
    <row r="22" spans="1:28">
      <c r="A22" s="482"/>
      <c r="B22" s="183">
        <f>'GHP→EHP削減効果計算書（空調）'!B26</f>
        <v>0</v>
      </c>
      <c r="C22" s="186">
        <f>C$3*'GHP→EHP削減効果計算書（空調）'!$X26*'GHP→EHP削減効果計算書（空調）'!$Y26*'GHP→EHP削減効果計算書（空調）'!$Z26*C$4*0.01</f>
        <v>0</v>
      </c>
      <c r="D22" s="186">
        <f>D$3*'GHP→EHP削減効果計算書（空調）'!$X26*'GHP→EHP削減効果計算書（空調）'!$Y26*'GHP→EHP削減効果計算書（空調）'!$Z26*D$4*0.01</f>
        <v>0</v>
      </c>
      <c r="E22" s="186">
        <f>E$3*'GHP→EHP削減効果計算書（空調）'!$X26*'GHP→EHP削減効果計算書（空調）'!$Y26*'GHP→EHP削減効果計算書（空調）'!$Z26*E$4*0.01</f>
        <v>0</v>
      </c>
      <c r="F22" s="186">
        <f>F$3*'GHP→EHP削減効果計算書（空調）'!$X26*'GHP→EHP削減効果計算書（空調）'!$Y26*'GHP→EHP削減効果計算書（空調）'!$Z26*F$4*0.01</f>
        <v>0</v>
      </c>
      <c r="G22" s="186">
        <f>G$3*'GHP→EHP削減効果計算書（空調）'!$X26*'GHP→EHP削減効果計算書（空調）'!$Y26*'GHP→EHP削減効果計算書（空調）'!$Z26*G$4*0.01</f>
        <v>0</v>
      </c>
      <c r="H22" s="186">
        <f>H$3*'GHP→EHP削減効果計算書（空調）'!$X26*'GHP→EHP削減効果計算書（空調）'!$Y26*'GHP→EHP削減効果計算書（空調）'!$Z26*H$4*0.01</f>
        <v>0</v>
      </c>
      <c r="I22" s="186">
        <f>I$3*'GHP→EHP削減効果計算書（空調）'!$X26*'GHP→EHP削減効果計算書（空調）'!$Y26*'GHP→EHP削減効果計算書（空調）'!$Z26*I$4*0.01</f>
        <v>0</v>
      </c>
      <c r="J22" s="186">
        <f>J$3*'GHP→EHP削減効果計算書（空調）'!$X26*'GHP→EHP削減効果計算書（空調）'!$Y26*'GHP→EHP削減効果計算書（空調）'!$Z26*J$4*0.01</f>
        <v>0</v>
      </c>
      <c r="K22" s="186">
        <f>K$3*'GHP→EHP削減効果計算書（空調）'!$X26*'GHP→EHP削減効果計算書（空調）'!$Y26*'GHP→EHP削減効果計算書（空調）'!$Z26*K$4*0.01</f>
        <v>0</v>
      </c>
      <c r="L22" s="186">
        <f>L$3*'GHP→EHP削減効果計算書（空調）'!$X26*'GHP→EHP削減効果計算書（空調）'!$Y26*'GHP→EHP削減効果計算書（空調）'!$Z26*L$4*0.01</f>
        <v>0</v>
      </c>
      <c r="M22" s="186">
        <f>M$3*'GHP→EHP削減効果計算書（空調）'!$X26*'GHP→EHP削減効果計算書（空調）'!$Y26*'GHP→EHP削減効果計算書（空調）'!$Z26*M$4*0.01</f>
        <v>0</v>
      </c>
      <c r="N22" s="186">
        <f>N$3*'GHP→EHP削減効果計算書（空調）'!$X26*'GHP→EHP削減効果計算書（空調）'!$Y26*'GHP→EHP削減効果計算書（空調）'!$Z26*N$4*0.01</f>
        <v>0</v>
      </c>
      <c r="O22" s="186">
        <f t="shared" si="0"/>
        <v>0</v>
      </c>
      <c r="P22" s="187">
        <f>P$3*'GHP→EHP削減効果計算書（空調）'!$X26*'GHP→EHP削減効果計算書（空調）'!$Y26*'GHP→EHP削減効果計算書（空調）'!$Z26*P$4*0.01</f>
        <v>0</v>
      </c>
      <c r="Q22" s="187">
        <f>Q$3*'GHP→EHP削減効果計算書（空調）'!$X26*'GHP→EHP削減効果計算書（空調）'!$Y26*'GHP→EHP削減効果計算書（空調）'!$Z26*Q$4*0.01</f>
        <v>0</v>
      </c>
      <c r="R22" s="187">
        <f>R$3*'GHP→EHP削減効果計算書（空調）'!$X26*'GHP→EHP削減効果計算書（空調）'!$Y26*'GHP→EHP削減効果計算書（空調）'!$Z26*R$4*0.01</f>
        <v>0</v>
      </c>
      <c r="S22" s="187">
        <f>S$3*'GHP→EHP削減効果計算書（空調）'!$X26*'GHP→EHP削減効果計算書（空調）'!$Y26*'GHP→EHP削減効果計算書（空調）'!$Z26*S$4*0.01</f>
        <v>0</v>
      </c>
      <c r="T22" s="187">
        <f>T$3*'GHP→EHP削減効果計算書（空調）'!$X26*'GHP→EHP削減効果計算書（空調）'!$Y26*'GHP→EHP削減効果計算書（空調）'!$Z26*T$4*0.01</f>
        <v>0</v>
      </c>
      <c r="U22" s="187">
        <f>U$3*'GHP→EHP削減効果計算書（空調）'!$X26*'GHP→EHP削減効果計算書（空調）'!$Y26*'GHP→EHP削減効果計算書（空調）'!$Z26*U$4*0.01</f>
        <v>0</v>
      </c>
      <c r="V22" s="187">
        <f>V$3*'GHP→EHP削減効果計算書（空調）'!$X26*'GHP→EHP削減効果計算書（空調）'!$Y26*'GHP→EHP削減効果計算書（空調）'!$Z26*V$4*0.01</f>
        <v>0</v>
      </c>
      <c r="W22" s="187">
        <f>W$3*'GHP→EHP削減効果計算書（空調）'!$X26*'GHP→EHP削減効果計算書（空調）'!$Y26*'GHP→EHP削減効果計算書（空調）'!$Z26*W$4*0.01</f>
        <v>0</v>
      </c>
      <c r="X22" s="187">
        <f>X$3*'GHP→EHP削減効果計算書（空調）'!$X26*'GHP→EHP削減効果計算書（空調）'!$Y26*'GHP→EHP削減効果計算書（空調）'!$Z26*X$4*0.01</f>
        <v>0</v>
      </c>
      <c r="Y22" s="187">
        <f>Y$3*'GHP→EHP削減効果計算書（空調）'!$X26*'GHP→EHP削減効果計算書（空調）'!$Y26*'GHP→EHP削減効果計算書（空調）'!$Z26*Y$4*0.01</f>
        <v>0</v>
      </c>
      <c r="Z22" s="187">
        <f>Z$3*'GHP→EHP削減効果計算書（空調）'!$X26*'GHP→EHP削減効果計算書（空調）'!$Y26*'GHP→EHP削減効果計算書（空調）'!$Z26*Z$4*0.01</f>
        <v>0</v>
      </c>
      <c r="AA22" s="187">
        <f>AA$3*'GHP→EHP削減効果計算書（空調）'!$X26*'GHP→EHP削減効果計算書（空調）'!$Y26*'GHP→EHP削減効果計算書（空調）'!$Z26*AA$4*0.01</f>
        <v>0</v>
      </c>
      <c r="AB22" s="187">
        <f t="shared" si="1"/>
        <v>0</v>
      </c>
    </row>
    <row r="23" spans="1:28">
      <c r="A23" s="482"/>
      <c r="B23" s="183">
        <f>'GHP→EHP削減効果計算書（空調）'!B27</f>
        <v>0</v>
      </c>
      <c r="C23" s="186">
        <f>C$3*'GHP→EHP削減効果計算書（空調）'!$X27*'GHP→EHP削減効果計算書（空調）'!$Y27*'GHP→EHP削減効果計算書（空調）'!$Z27*C$4*0.01</f>
        <v>0</v>
      </c>
      <c r="D23" s="186">
        <f>D$3*'GHP→EHP削減効果計算書（空調）'!$X27*'GHP→EHP削減効果計算書（空調）'!$Y27*'GHP→EHP削減効果計算書（空調）'!$Z27*D$4*0.01</f>
        <v>0</v>
      </c>
      <c r="E23" s="186">
        <f>E$3*'GHP→EHP削減効果計算書（空調）'!$X27*'GHP→EHP削減効果計算書（空調）'!$Y27*'GHP→EHP削減効果計算書（空調）'!$Z27*E$4*0.01</f>
        <v>0</v>
      </c>
      <c r="F23" s="186">
        <f>F$3*'GHP→EHP削減効果計算書（空調）'!$X27*'GHP→EHP削減効果計算書（空調）'!$Y27*'GHP→EHP削減効果計算書（空調）'!$Z27*F$4*0.01</f>
        <v>0</v>
      </c>
      <c r="G23" s="186">
        <f>G$3*'GHP→EHP削減効果計算書（空調）'!$X27*'GHP→EHP削減効果計算書（空調）'!$Y27*'GHP→EHP削減効果計算書（空調）'!$Z27*G$4*0.01</f>
        <v>0</v>
      </c>
      <c r="H23" s="186">
        <f>H$3*'GHP→EHP削減効果計算書（空調）'!$X27*'GHP→EHP削減効果計算書（空調）'!$Y27*'GHP→EHP削減効果計算書（空調）'!$Z27*H$4*0.01</f>
        <v>0</v>
      </c>
      <c r="I23" s="186">
        <f>I$3*'GHP→EHP削減効果計算書（空調）'!$X27*'GHP→EHP削減効果計算書（空調）'!$Y27*'GHP→EHP削減効果計算書（空調）'!$Z27*I$4*0.01</f>
        <v>0</v>
      </c>
      <c r="J23" s="186">
        <f>J$3*'GHP→EHP削減効果計算書（空調）'!$X27*'GHP→EHP削減効果計算書（空調）'!$Y27*'GHP→EHP削減効果計算書（空調）'!$Z27*J$4*0.01</f>
        <v>0</v>
      </c>
      <c r="K23" s="186">
        <f>K$3*'GHP→EHP削減効果計算書（空調）'!$X27*'GHP→EHP削減効果計算書（空調）'!$Y27*'GHP→EHP削減効果計算書（空調）'!$Z27*K$4*0.01</f>
        <v>0</v>
      </c>
      <c r="L23" s="186">
        <f>L$3*'GHP→EHP削減効果計算書（空調）'!$X27*'GHP→EHP削減効果計算書（空調）'!$Y27*'GHP→EHP削減効果計算書（空調）'!$Z27*L$4*0.01</f>
        <v>0</v>
      </c>
      <c r="M23" s="186">
        <f>M$3*'GHP→EHP削減効果計算書（空調）'!$X27*'GHP→EHP削減効果計算書（空調）'!$Y27*'GHP→EHP削減効果計算書（空調）'!$Z27*M$4*0.01</f>
        <v>0</v>
      </c>
      <c r="N23" s="186">
        <f>N$3*'GHP→EHP削減効果計算書（空調）'!$X27*'GHP→EHP削減効果計算書（空調）'!$Y27*'GHP→EHP削減効果計算書（空調）'!$Z27*N$4*0.01</f>
        <v>0</v>
      </c>
      <c r="O23" s="186">
        <f t="shared" ref="O23:O25" si="2">SUM(C23:N23)</f>
        <v>0</v>
      </c>
      <c r="P23" s="187">
        <f>P$3*'GHP→EHP削減効果計算書（空調）'!$X27*'GHP→EHP削減効果計算書（空調）'!$Y27*'GHP→EHP削減効果計算書（空調）'!$Z27*P$4*0.01</f>
        <v>0</v>
      </c>
      <c r="Q23" s="187">
        <f>Q$3*'GHP→EHP削減効果計算書（空調）'!$X27*'GHP→EHP削減効果計算書（空調）'!$Y27*'GHP→EHP削減効果計算書（空調）'!$Z27*Q$4*0.01</f>
        <v>0</v>
      </c>
      <c r="R23" s="187">
        <f>R$3*'GHP→EHP削減効果計算書（空調）'!$X27*'GHP→EHP削減効果計算書（空調）'!$Y27*'GHP→EHP削減効果計算書（空調）'!$Z27*R$4*0.01</f>
        <v>0</v>
      </c>
      <c r="S23" s="187">
        <f>S$3*'GHP→EHP削減効果計算書（空調）'!$X27*'GHP→EHP削減効果計算書（空調）'!$Y27*'GHP→EHP削減効果計算書（空調）'!$Z27*S$4*0.01</f>
        <v>0</v>
      </c>
      <c r="T23" s="187">
        <f>T$3*'GHP→EHP削減効果計算書（空調）'!$X27*'GHP→EHP削減効果計算書（空調）'!$Y27*'GHP→EHP削減効果計算書（空調）'!$Z27*T$4*0.01</f>
        <v>0</v>
      </c>
      <c r="U23" s="187">
        <f>U$3*'GHP→EHP削減効果計算書（空調）'!$X27*'GHP→EHP削減効果計算書（空調）'!$Y27*'GHP→EHP削減効果計算書（空調）'!$Z27*U$4*0.01</f>
        <v>0</v>
      </c>
      <c r="V23" s="187">
        <f>V$3*'GHP→EHP削減効果計算書（空調）'!$X27*'GHP→EHP削減効果計算書（空調）'!$Y27*'GHP→EHP削減効果計算書（空調）'!$Z27*V$4*0.01</f>
        <v>0</v>
      </c>
      <c r="W23" s="187">
        <f>W$3*'GHP→EHP削減効果計算書（空調）'!$X27*'GHP→EHP削減効果計算書（空調）'!$Y27*'GHP→EHP削減効果計算書（空調）'!$Z27*W$4*0.01</f>
        <v>0</v>
      </c>
      <c r="X23" s="187">
        <f>X$3*'GHP→EHP削減効果計算書（空調）'!$X27*'GHP→EHP削減効果計算書（空調）'!$Y27*'GHP→EHP削減効果計算書（空調）'!$Z27*X$4*0.01</f>
        <v>0</v>
      </c>
      <c r="Y23" s="187">
        <f>Y$3*'GHP→EHP削減効果計算書（空調）'!$X27*'GHP→EHP削減効果計算書（空調）'!$Y27*'GHP→EHP削減効果計算書（空調）'!$Z27*Y$4*0.01</f>
        <v>0</v>
      </c>
      <c r="Z23" s="187">
        <f>Z$3*'GHP→EHP削減効果計算書（空調）'!$X27*'GHP→EHP削減効果計算書（空調）'!$Y27*'GHP→EHP削減効果計算書（空調）'!$Z27*Z$4*0.01</f>
        <v>0</v>
      </c>
      <c r="AA23" s="187">
        <f>AA$3*'GHP→EHP削減効果計算書（空調）'!$X27*'GHP→EHP削減効果計算書（空調）'!$Y27*'GHP→EHP削減効果計算書（空調）'!$Z27*AA$4*0.01</f>
        <v>0</v>
      </c>
      <c r="AB23" s="187">
        <f t="shared" ref="AB23:AB25" si="3">SUM(P23:AA23)</f>
        <v>0</v>
      </c>
    </row>
    <row r="24" spans="1:28">
      <c r="A24" s="482"/>
      <c r="B24" s="183">
        <f>'GHP→EHP削減効果計算書（空調）'!B28</f>
        <v>0</v>
      </c>
      <c r="C24" s="186">
        <f>C$3*'GHP→EHP削減効果計算書（空調）'!$X28*'GHP→EHP削減効果計算書（空調）'!$Y28*'GHP→EHP削減効果計算書（空調）'!$Z28*C$4*0.01</f>
        <v>0</v>
      </c>
      <c r="D24" s="186">
        <f>D$3*'GHP→EHP削減効果計算書（空調）'!$X28*'GHP→EHP削減効果計算書（空調）'!$Y28*'GHP→EHP削減効果計算書（空調）'!$Z28*D$4*0.01</f>
        <v>0</v>
      </c>
      <c r="E24" s="186">
        <f>E$3*'GHP→EHP削減効果計算書（空調）'!$X28*'GHP→EHP削減効果計算書（空調）'!$Y28*'GHP→EHP削減効果計算書（空調）'!$Z28*E$4*0.01</f>
        <v>0</v>
      </c>
      <c r="F24" s="186">
        <f>F$3*'GHP→EHP削減効果計算書（空調）'!$X28*'GHP→EHP削減効果計算書（空調）'!$Y28*'GHP→EHP削減効果計算書（空調）'!$Z28*F$4*0.01</f>
        <v>0</v>
      </c>
      <c r="G24" s="186">
        <f>G$3*'GHP→EHP削減効果計算書（空調）'!$X28*'GHP→EHP削減効果計算書（空調）'!$Y28*'GHP→EHP削減効果計算書（空調）'!$Z28*G$4*0.01</f>
        <v>0</v>
      </c>
      <c r="H24" s="186">
        <f>H$3*'GHP→EHP削減効果計算書（空調）'!$X28*'GHP→EHP削減効果計算書（空調）'!$Y28*'GHP→EHP削減効果計算書（空調）'!$Z28*H$4*0.01</f>
        <v>0</v>
      </c>
      <c r="I24" s="186">
        <f>I$3*'GHP→EHP削減効果計算書（空調）'!$X28*'GHP→EHP削減効果計算書（空調）'!$Y28*'GHP→EHP削減効果計算書（空調）'!$Z28*I$4*0.01</f>
        <v>0</v>
      </c>
      <c r="J24" s="186">
        <f>J$3*'GHP→EHP削減効果計算書（空調）'!$X28*'GHP→EHP削減効果計算書（空調）'!$Y28*'GHP→EHP削減効果計算書（空調）'!$Z28*J$4*0.01</f>
        <v>0</v>
      </c>
      <c r="K24" s="186">
        <f>K$3*'GHP→EHP削減効果計算書（空調）'!$X28*'GHP→EHP削減効果計算書（空調）'!$Y28*'GHP→EHP削減効果計算書（空調）'!$Z28*K$4*0.01</f>
        <v>0</v>
      </c>
      <c r="L24" s="186">
        <f>L$3*'GHP→EHP削減効果計算書（空調）'!$X28*'GHP→EHP削減効果計算書（空調）'!$Y28*'GHP→EHP削減効果計算書（空調）'!$Z28*L$4*0.01</f>
        <v>0</v>
      </c>
      <c r="M24" s="186">
        <f>M$3*'GHP→EHP削減効果計算書（空調）'!$X28*'GHP→EHP削減効果計算書（空調）'!$Y28*'GHP→EHP削減効果計算書（空調）'!$Z28*M$4*0.01</f>
        <v>0</v>
      </c>
      <c r="N24" s="186">
        <f>N$3*'GHP→EHP削減効果計算書（空調）'!$X28*'GHP→EHP削減効果計算書（空調）'!$Y28*'GHP→EHP削減効果計算書（空調）'!$Z28*N$4*0.01</f>
        <v>0</v>
      </c>
      <c r="O24" s="186">
        <f t="shared" si="2"/>
        <v>0</v>
      </c>
      <c r="P24" s="187">
        <f>P$3*'GHP→EHP削減効果計算書（空調）'!$X28*'GHP→EHP削減効果計算書（空調）'!$Y28*'GHP→EHP削減効果計算書（空調）'!$Z28*P$4*0.01</f>
        <v>0</v>
      </c>
      <c r="Q24" s="187">
        <f>Q$3*'GHP→EHP削減効果計算書（空調）'!$X28*'GHP→EHP削減効果計算書（空調）'!$Y28*'GHP→EHP削減効果計算書（空調）'!$Z28*Q$4*0.01</f>
        <v>0</v>
      </c>
      <c r="R24" s="187">
        <f>R$3*'GHP→EHP削減効果計算書（空調）'!$X28*'GHP→EHP削減効果計算書（空調）'!$Y28*'GHP→EHP削減効果計算書（空調）'!$Z28*R$4*0.01</f>
        <v>0</v>
      </c>
      <c r="S24" s="187">
        <f>S$3*'GHP→EHP削減効果計算書（空調）'!$X28*'GHP→EHP削減効果計算書（空調）'!$Y28*'GHP→EHP削減効果計算書（空調）'!$Z28*S$4*0.01</f>
        <v>0</v>
      </c>
      <c r="T24" s="187">
        <f>T$3*'GHP→EHP削減効果計算書（空調）'!$X28*'GHP→EHP削減効果計算書（空調）'!$Y28*'GHP→EHP削減効果計算書（空調）'!$Z28*T$4*0.01</f>
        <v>0</v>
      </c>
      <c r="U24" s="187">
        <f>U$3*'GHP→EHP削減効果計算書（空調）'!$X28*'GHP→EHP削減効果計算書（空調）'!$Y28*'GHP→EHP削減効果計算書（空調）'!$Z28*U$4*0.01</f>
        <v>0</v>
      </c>
      <c r="V24" s="187">
        <f>V$3*'GHP→EHP削減効果計算書（空調）'!$X28*'GHP→EHP削減効果計算書（空調）'!$Y28*'GHP→EHP削減効果計算書（空調）'!$Z28*V$4*0.01</f>
        <v>0</v>
      </c>
      <c r="W24" s="187">
        <f>W$3*'GHP→EHP削減効果計算書（空調）'!$X28*'GHP→EHP削減効果計算書（空調）'!$Y28*'GHP→EHP削減効果計算書（空調）'!$Z28*W$4*0.01</f>
        <v>0</v>
      </c>
      <c r="X24" s="187">
        <f>X$3*'GHP→EHP削減効果計算書（空調）'!$X28*'GHP→EHP削減効果計算書（空調）'!$Y28*'GHP→EHP削減効果計算書（空調）'!$Z28*X$4*0.01</f>
        <v>0</v>
      </c>
      <c r="Y24" s="187">
        <f>Y$3*'GHP→EHP削減効果計算書（空調）'!$X28*'GHP→EHP削減効果計算書（空調）'!$Y28*'GHP→EHP削減効果計算書（空調）'!$Z28*Y$4*0.01</f>
        <v>0</v>
      </c>
      <c r="Z24" s="187">
        <f>Z$3*'GHP→EHP削減効果計算書（空調）'!$X28*'GHP→EHP削減効果計算書（空調）'!$Y28*'GHP→EHP削減効果計算書（空調）'!$Z28*Z$4*0.01</f>
        <v>0</v>
      </c>
      <c r="AA24" s="187">
        <f>AA$3*'GHP→EHP削減効果計算書（空調）'!$X28*'GHP→EHP削減効果計算書（空調）'!$Y28*'GHP→EHP削減効果計算書（空調）'!$Z28*AA$4*0.01</f>
        <v>0</v>
      </c>
      <c r="AB24" s="187">
        <f t="shared" si="3"/>
        <v>0</v>
      </c>
    </row>
    <row r="25" spans="1:28">
      <c r="A25" s="483"/>
      <c r="B25" s="183">
        <f>'GHP→EHP削減効果計算書（空調）'!B29</f>
        <v>0</v>
      </c>
      <c r="C25" s="186">
        <f>C$3*'GHP→EHP削減効果計算書（空調）'!$X29*'GHP→EHP削減効果計算書（空調）'!$Y29*'GHP→EHP削減効果計算書（空調）'!$Z29*C$4*0.01</f>
        <v>0</v>
      </c>
      <c r="D25" s="186">
        <f>D$3*'GHP→EHP削減効果計算書（空調）'!$X29*'GHP→EHP削減効果計算書（空調）'!$Y29*'GHP→EHP削減効果計算書（空調）'!$Z29*D$4*0.01</f>
        <v>0</v>
      </c>
      <c r="E25" s="186">
        <f>E$3*'GHP→EHP削減効果計算書（空調）'!$X29*'GHP→EHP削減効果計算書（空調）'!$Y29*'GHP→EHP削減効果計算書（空調）'!$Z29*E$4*0.01</f>
        <v>0</v>
      </c>
      <c r="F25" s="186">
        <f>F$3*'GHP→EHP削減効果計算書（空調）'!$X29*'GHP→EHP削減効果計算書（空調）'!$Y29*'GHP→EHP削減効果計算書（空調）'!$Z29*F$4*0.01</f>
        <v>0</v>
      </c>
      <c r="G25" s="186">
        <f>G$3*'GHP→EHP削減効果計算書（空調）'!$X29*'GHP→EHP削減効果計算書（空調）'!$Y29*'GHP→EHP削減効果計算書（空調）'!$Z29*G$4*0.01</f>
        <v>0</v>
      </c>
      <c r="H25" s="186">
        <f>H$3*'GHP→EHP削減効果計算書（空調）'!$X29*'GHP→EHP削減効果計算書（空調）'!$Y29*'GHP→EHP削減効果計算書（空調）'!$Z29*H$4*0.01</f>
        <v>0</v>
      </c>
      <c r="I25" s="186">
        <f>I$3*'GHP→EHP削減効果計算書（空調）'!$X29*'GHP→EHP削減効果計算書（空調）'!$Y29*'GHP→EHP削減効果計算書（空調）'!$Z29*I$4*0.01</f>
        <v>0</v>
      </c>
      <c r="J25" s="186">
        <f>J$3*'GHP→EHP削減効果計算書（空調）'!$X29*'GHP→EHP削減効果計算書（空調）'!$Y29*'GHP→EHP削減効果計算書（空調）'!$Z29*J$4*0.01</f>
        <v>0</v>
      </c>
      <c r="K25" s="186">
        <f>K$3*'GHP→EHP削減効果計算書（空調）'!$X29*'GHP→EHP削減効果計算書（空調）'!$Y29*'GHP→EHP削減効果計算書（空調）'!$Z29*K$4*0.01</f>
        <v>0</v>
      </c>
      <c r="L25" s="186">
        <f>L$3*'GHP→EHP削減効果計算書（空調）'!$X29*'GHP→EHP削減効果計算書（空調）'!$Y29*'GHP→EHP削減効果計算書（空調）'!$Z29*L$4*0.01</f>
        <v>0</v>
      </c>
      <c r="M25" s="186">
        <f>M$3*'GHP→EHP削減効果計算書（空調）'!$X29*'GHP→EHP削減効果計算書（空調）'!$Y29*'GHP→EHP削減効果計算書（空調）'!$Z29*M$4*0.01</f>
        <v>0</v>
      </c>
      <c r="N25" s="186">
        <f>N$3*'GHP→EHP削減効果計算書（空調）'!$X29*'GHP→EHP削減効果計算書（空調）'!$Y29*'GHP→EHP削減効果計算書（空調）'!$Z29*N$4*0.01</f>
        <v>0</v>
      </c>
      <c r="O25" s="186">
        <f t="shared" si="2"/>
        <v>0</v>
      </c>
      <c r="P25" s="187">
        <f>P$3*'GHP→EHP削減効果計算書（空調）'!$X29*'GHP→EHP削減効果計算書（空調）'!$Y29*'GHP→EHP削減効果計算書（空調）'!$Z29*P$4*0.01</f>
        <v>0</v>
      </c>
      <c r="Q25" s="187">
        <f>Q$3*'GHP→EHP削減効果計算書（空調）'!$X29*'GHP→EHP削減効果計算書（空調）'!$Y29*'GHP→EHP削減効果計算書（空調）'!$Z29*Q$4*0.01</f>
        <v>0</v>
      </c>
      <c r="R25" s="187">
        <f>R$3*'GHP→EHP削減効果計算書（空調）'!$X29*'GHP→EHP削減効果計算書（空調）'!$Y29*'GHP→EHP削減効果計算書（空調）'!$Z29*R$4*0.01</f>
        <v>0</v>
      </c>
      <c r="S25" s="187">
        <f>S$3*'GHP→EHP削減効果計算書（空調）'!$X29*'GHP→EHP削減効果計算書（空調）'!$Y29*'GHP→EHP削減効果計算書（空調）'!$Z29*S$4*0.01</f>
        <v>0</v>
      </c>
      <c r="T25" s="187">
        <f>T$3*'GHP→EHP削減効果計算書（空調）'!$X29*'GHP→EHP削減効果計算書（空調）'!$Y29*'GHP→EHP削減効果計算書（空調）'!$Z29*T$4*0.01</f>
        <v>0</v>
      </c>
      <c r="U25" s="187">
        <f>U$3*'GHP→EHP削減効果計算書（空調）'!$X29*'GHP→EHP削減効果計算書（空調）'!$Y29*'GHP→EHP削減効果計算書（空調）'!$Z29*U$4*0.01</f>
        <v>0</v>
      </c>
      <c r="V25" s="187">
        <f>V$3*'GHP→EHP削減効果計算書（空調）'!$X29*'GHP→EHP削減効果計算書（空調）'!$Y29*'GHP→EHP削減効果計算書（空調）'!$Z29*V$4*0.01</f>
        <v>0</v>
      </c>
      <c r="W25" s="187">
        <f>W$3*'GHP→EHP削減効果計算書（空調）'!$X29*'GHP→EHP削減効果計算書（空調）'!$Y29*'GHP→EHP削減効果計算書（空調）'!$Z29*W$4*0.01</f>
        <v>0</v>
      </c>
      <c r="X25" s="187">
        <f>X$3*'GHP→EHP削減効果計算書（空調）'!$X29*'GHP→EHP削減効果計算書（空調）'!$Y29*'GHP→EHP削減効果計算書（空調）'!$Z29*X$4*0.01</f>
        <v>0</v>
      </c>
      <c r="Y25" s="187">
        <f>Y$3*'GHP→EHP削減効果計算書（空調）'!$X29*'GHP→EHP削減効果計算書（空調）'!$Y29*'GHP→EHP削減効果計算書（空調）'!$Z29*Y$4*0.01</f>
        <v>0</v>
      </c>
      <c r="Z25" s="187">
        <f>Z$3*'GHP→EHP削減効果計算書（空調）'!$X29*'GHP→EHP削減効果計算書（空調）'!$Y29*'GHP→EHP削減効果計算書（空調）'!$Z29*Z$4*0.01</f>
        <v>0</v>
      </c>
      <c r="AA25" s="187">
        <f>AA$3*'GHP→EHP削減効果計算書（空調）'!$X29*'GHP→EHP削減効果計算書（空調）'!$Y29*'GHP→EHP削減効果計算書（空調）'!$Z29*AA$4*0.01</f>
        <v>0</v>
      </c>
      <c r="AB25" s="187">
        <f t="shared" si="3"/>
        <v>0</v>
      </c>
    </row>
  </sheetData>
  <mergeCells count="8">
    <mergeCell ref="A5:A25"/>
    <mergeCell ref="C1:O1"/>
    <mergeCell ref="P1:AB1"/>
    <mergeCell ref="O2:O4"/>
    <mergeCell ref="AB2:AB4"/>
    <mergeCell ref="A1:B2"/>
    <mergeCell ref="A3:B3"/>
    <mergeCell ref="A4:B4"/>
  </mergeCells>
  <phoneticPr fontId="2"/>
  <pageMargins left="0.7" right="0.7" top="0.75" bottom="0.75" header="0.3" footer="0.3"/>
  <pageSetup paperSize="9" scale="58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5672F0-0BBF-4ECB-B6C9-52920CAD70F6}">
  <sheetPr>
    <tabColor theme="4" tint="0.79998168889431442"/>
  </sheetPr>
  <dimension ref="A1:E8"/>
  <sheetViews>
    <sheetView workbookViewId="0">
      <selection sqref="A1:O4"/>
    </sheetView>
  </sheetViews>
  <sheetFormatPr defaultRowHeight="18.75"/>
  <cols>
    <col min="1" max="1" width="13.25" bestFit="1" customWidth="1"/>
    <col min="2" max="2" width="13.25" customWidth="1"/>
    <col min="3" max="4" width="13" bestFit="1" customWidth="1"/>
    <col min="5" max="5" width="12.75" bestFit="1" customWidth="1"/>
  </cols>
  <sheetData>
    <row r="1" spans="1:5" ht="19.5" thickBot="1">
      <c r="A1" s="453" t="s">
        <v>129</v>
      </c>
      <c r="B1" s="454"/>
      <c r="C1" s="179"/>
      <c r="D1" s="182"/>
      <c r="E1" s="90"/>
    </row>
    <row r="2" spans="1:5" ht="19.5" thickBot="1">
      <c r="A2" s="178" t="s">
        <v>122</v>
      </c>
      <c r="B2" s="178" t="s">
        <v>123</v>
      </c>
      <c r="C2" s="178" t="s">
        <v>39</v>
      </c>
      <c r="D2" s="178" t="s">
        <v>124</v>
      </c>
      <c r="E2" s="178" t="s">
        <v>125</v>
      </c>
    </row>
    <row r="3" spans="1:5" ht="19.5" thickTop="1">
      <c r="A3" s="459">
        <f>IFERROR(SUM('GHP→EHP削減効果計算書（空調）'!T10:T89),"")</f>
        <v>0</v>
      </c>
      <c r="B3" s="457">
        <f>IFERROR(SUM('GHP→EHP削減効果計算書（空調）'!AK10:AK89),"")</f>
        <v>0</v>
      </c>
      <c r="C3" s="455">
        <f>A3-B3</f>
        <v>0</v>
      </c>
      <c r="D3" s="463" t="str">
        <f>IFERROR(1-(B3/A3),"")</f>
        <v/>
      </c>
      <c r="E3" s="461" t="str">
        <f>IF(D3="","",IF(0.3&lt;=D3,"補助対象","対象外"))</f>
        <v/>
      </c>
    </row>
    <row r="4" spans="1:5" ht="19.5" thickBot="1">
      <c r="A4" s="460"/>
      <c r="B4" s="458"/>
      <c r="C4" s="456"/>
      <c r="D4" s="464"/>
      <c r="E4" s="462"/>
    </row>
    <row r="6" spans="1:5" ht="19.5" thickBot="1"/>
    <row r="7" spans="1:5" ht="19.5" thickBot="1">
      <c r="A7" s="91" t="s">
        <v>43</v>
      </c>
      <c r="B7" s="182"/>
      <c r="C7" s="34">
        <v>0.441</v>
      </c>
    </row>
    <row r="8" spans="1:5" ht="19.5" thickBot="1">
      <c r="A8" s="119" t="s">
        <v>30</v>
      </c>
      <c r="B8" s="119"/>
      <c r="C8" s="34">
        <v>2.23</v>
      </c>
    </row>
  </sheetData>
  <mergeCells count="6">
    <mergeCell ref="E3:E4"/>
    <mergeCell ref="A1:B1"/>
    <mergeCell ref="A3:A4"/>
    <mergeCell ref="B3:B4"/>
    <mergeCell ref="C3:C4"/>
    <mergeCell ref="D3:D4"/>
  </mergeCells>
  <phoneticPr fontId="2"/>
  <conditionalFormatting sqref="C3">
    <cfRule type="cellIs" dxfId="5" priority="3" operator="equal">
      <formula>"補助対象"</formula>
    </cfRule>
  </conditionalFormatting>
  <conditionalFormatting sqref="D3">
    <cfRule type="cellIs" dxfId="4" priority="2" operator="equal">
      <formula>"補助対象"</formula>
    </cfRule>
  </conditionalFormatting>
  <conditionalFormatting sqref="E3">
    <cfRule type="cellIs" dxfId="3" priority="1" operator="equal">
      <formula>"補助対象"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13</vt:i4>
      </vt:variant>
      <vt:variant>
        <vt:lpstr>名前付き一覧</vt:lpstr>
      </vt:variant>
      <vt:variant>
        <vt:i4>6</vt:i4>
      </vt:variant>
    </vt:vector>
  </HeadingPairs>
  <TitlesOfParts>
    <vt:vector size="19" baseType="lpstr">
      <vt:lpstr>EHP→EHP削減効果計算書</vt:lpstr>
      <vt:lpstr>年間負荷計算シート</vt:lpstr>
      <vt:lpstr>CO2削減量判定</vt:lpstr>
      <vt:lpstr>年間負荷計算シート (2)</vt:lpstr>
      <vt:lpstr>EHP(定格)削減効果計算書（空調）</vt:lpstr>
      <vt:lpstr>GHP→EHP削減効果計算書（空調）</vt:lpstr>
      <vt:lpstr>年間負荷計算シート (GHP用)</vt:lpstr>
      <vt:lpstr>年間負荷計算シート (EHP用)</vt:lpstr>
      <vt:lpstr>CO2削減量判定2</vt:lpstr>
      <vt:lpstr>負荷率表</vt:lpstr>
      <vt:lpstr>GHP削減効果計算書（空調）</vt:lpstr>
      <vt:lpstr>年間負荷計算シート (GHP用2)</vt:lpstr>
      <vt:lpstr>CO2削減量判定(全熱交換機G)</vt:lpstr>
      <vt:lpstr>EHP→EHP削減効果計算書!Print_Area</vt:lpstr>
      <vt:lpstr>'GHP→EHP削減効果計算書（空調）'!Print_Area</vt:lpstr>
      <vt:lpstr>'GHP削減効果計算書（空調）'!Print_Area</vt:lpstr>
      <vt:lpstr>年間負荷計算シート!Print_Area</vt:lpstr>
      <vt:lpstr>'年間負荷計算シート (EHP用)'!Print_Area</vt:lpstr>
      <vt:lpstr>'年間負荷計算シート (GHP用)'!Print_Area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tanch309</dc:creator>
  <cp:lastModifiedBy>Kyoto</cp:lastModifiedBy>
  <cp:lastPrinted>2023-05-08T12:29:52Z</cp:lastPrinted>
  <dcterms:created xsi:type="dcterms:W3CDTF">2015-06-05T18:19:34Z</dcterms:created>
  <dcterms:modified xsi:type="dcterms:W3CDTF">2023-06-02T06:03:24Z</dcterms:modified>
</cp:coreProperties>
</file>