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ocserve\docserve\free_space(1010000000)\23_エネルギー事業推進担当\304_事業者対策担当\51_重点対策加速化事業\R5\原本\"/>
    </mc:Choice>
  </mc:AlternateContent>
  <xr:revisionPtr revIDLastSave="0" documentId="13_ncr:1_{3EFEE7B4-2A90-4E6F-BED1-5E5D2D5E692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ED" sheetId="6" r:id="rId1"/>
    <sheet name="Sheet1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6" l="1"/>
  <c r="P7" i="6"/>
  <c r="P8" i="6"/>
  <c r="P9" i="6"/>
  <c r="P10" i="6"/>
  <c r="P11" i="6"/>
  <c r="P12" i="6"/>
  <c r="S12" i="6" s="1"/>
  <c r="P13" i="6"/>
  <c r="P14" i="6"/>
  <c r="S14" i="6" s="1"/>
  <c r="P15" i="6"/>
  <c r="S15" i="6" s="1"/>
  <c r="P16" i="6"/>
  <c r="S16" i="6" s="1"/>
  <c r="P17" i="6"/>
  <c r="P18" i="6"/>
  <c r="S18" i="6" s="1"/>
  <c r="P19" i="6"/>
  <c r="S19" i="6" s="1"/>
  <c r="P5" i="6"/>
  <c r="S5" i="6" s="1"/>
  <c r="L6" i="6"/>
  <c r="S6" i="6"/>
  <c r="S7" i="6"/>
  <c r="S8" i="6"/>
  <c r="S9" i="6"/>
  <c r="S10" i="6"/>
  <c r="S11" i="6"/>
  <c r="S13" i="6"/>
  <c r="S17" i="6"/>
  <c r="L7" i="6" l="1"/>
  <c r="L8" i="6"/>
  <c r="L9" i="6"/>
  <c r="L10" i="6"/>
  <c r="L11" i="6"/>
  <c r="L12" i="6"/>
  <c r="L13" i="6"/>
  <c r="L14" i="6"/>
  <c r="L15" i="6"/>
  <c r="L16" i="6"/>
  <c r="L17" i="6"/>
  <c r="L18" i="6"/>
  <c r="L19" i="6"/>
  <c r="L5" i="6"/>
  <c r="K21" i="6" l="1"/>
  <c r="K22" i="6" s="1"/>
  <c r="K23" i="6"/>
  <c r="K24" i="6" s="1"/>
  <c r="K25" i="6" l="1"/>
</calcChain>
</file>

<file path=xl/sharedStrings.xml><?xml version="1.0" encoding="utf-8"?>
<sst xmlns="http://schemas.openxmlformats.org/spreadsheetml/2006/main" count="38" uniqueCount="32">
  <si>
    <t>NO.</t>
    <phoneticPr fontId="3"/>
  </si>
  <si>
    <t>月</t>
    <rPh sb="0" eb="1">
      <t>ツキ</t>
    </rPh>
    <phoneticPr fontId="2"/>
  </si>
  <si>
    <t>日数</t>
    <rPh sb="0" eb="2">
      <t>ニッスウ</t>
    </rPh>
    <phoneticPr fontId="2"/>
  </si>
  <si>
    <t>営業日数</t>
    <rPh sb="0" eb="3">
      <t>エイギョウビ</t>
    </rPh>
    <rPh sb="3" eb="4">
      <t>スウ</t>
    </rPh>
    <phoneticPr fontId="2"/>
  </si>
  <si>
    <t>CO2係数kg/kw</t>
    <rPh sb="3" eb="5">
      <t>ケイスウ</t>
    </rPh>
    <phoneticPr fontId="3"/>
  </si>
  <si>
    <t>室　名</t>
    <rPh sb="0" eb="1">
      <t>シツ</t>
    </rPh>
    <rPh sb="2" eb="3">
      <t>メイ</t>
    </rPh>
    <phoneticPr fontId="3"/>
  </si>
  <si>
    <t>(h/１日）</t>
  </si>
  <si>
    <t>照明点灯時間</t>
    <rPh sb="0" eb="2">
      <t>ショウメイ</t>
    </rPh>
    <rPh sb="2" eb="4">
      <t>テントウ</t>
    </rPh>
    <rPh sb="4" eb="6">
      <t>ジカン</t>
    </rPh>
    <phoneticPr fontId="2"/>
  </si>
  <si>
    <t>照明器具型番</t>
  </si>
  <si>
    <t>照明器具メーカー</t>
    <rPh sb="0" eb="2">
      <t>ショウメイ</t>
    </rPh>
    <rPh sb="2" eb="4">
      <t>キグ</t>
    </rPh>
    <phoneticPr fontId="2"/>
  </si>
  <si>
    <t>器具台数</t>
    <rPh sb="0" eb="2">
      <t>キグ</t>
    </rPh>
    <rPh sb="2" eb="4">
      <t>ダイスウ</t>
    </rPh>
    <phoneticPr fontId="2"/>
  </si>
  <si>
    <t>照明器具（既設品）</t>
    <rPh sb="0" eb="2">
      <t>ショウメイ</t>
    </rPh>
    <rPh sb="2" eb="4">
      <t>キグ</t>
    </rPh>
    <rPh sb="5" eb="7">
      <t>キセツ</t>
    </rPh>
    <rPh sb="7" eb="8">
      <t>ヒン</t>
    </rPh>
    <phoneticPr fontId="3"/>
  </si>
  <si>
    <t>事務所１</t>
    <rPh sb="0" eb="2">
      <t>ジム</t>
    </rPh>
    <rPh sb="2" eb="3">
      <t>ショ</t>
    </rPh>
    <phoneticPr fontId="2"/>
  </si>
  <si>
    <t>既設年間ＣＯ２排出量（kg/y）</t>
    <rPh sb="0" eb="2">
      <t>キセツ</t>
    </rPh>
    <rPh sb="2" eb="4">
      <t>ネンカン</t>
    </rPh>
    <rPh sb="7" eb="9">
      <t>ハイシュツ</t>
    </rPh>
    <rPh sb="9" eb="10">
      <t>リョウ</t>
    </rPh>
    <phoneticPr fontId="2"/>
  </si>
  <si>
    <t>新設年間ＣＯ２排出量（kg/y）</t>
    <rPh sb="0" eb="2">
      <t>シンセツ</t>
    </rPh>
    <rPh sb="2" eb="4">
      <t>ネンカン</t>
    </rPh>
    <rPh sb="7" eb="9">
      <t>ハイシュツ</t>
    </rPh>
    <rPh sb="9" eb="10">
      <t>リョウ</t>
    </rPh>
    <phoneticPr fontId="2"/>
  </si>
  <si>
    <t>年間ＣＯ２削減量（kg/ｙ）</t>
    <rPh sb="0" eb="2">
      <t>ネンカン</t>
    </rPh>
    <rPh sb="5" eb="7">
      <t>サクゲン</t>
    </rPh>
    <rPh sb="7" eb="8">
      <t>リョウ</t>
    </rPh>
    <phoneticPr fontId="2"/>
  </si>
  <si>
    <t>照明器具更新に係るＣＯ２削減計算書</t>
    <rPh sb="0" eb="2">
      <t>ショウメイ</t>
    </rPh>
    <rPh sb="2" eb="4">
      <t>キグ</t>
    </rPh>
    <phoneticPr fontId="2"/>
  </si>
  <si>
    <t>センサー付きＬＥＤ照明器具（新設）</t>
    <rPh sb="4" eb="5">
      <t>ツ</t>
    </rPh>
    <rPh sb="9" eb="11">
      <t>ショウメイ</t>
    </rPh>
    <rPh sb="11" eb="13">
      <t>キグ</t>
    </rPh>
    <rPh sb="14" eb="16">
      <t>シンセツ</t>
    </rPh>
    <phoneticPr fontId="3"/>
  </si>
  <si>
    <t>黄色のセルに数値を入力してください。</t>
    <rPh sb="0" eb="2">
      <t>キイロ</t>
    </rPh>
    <rPh sb="6" eb="8">
      <t>スウチ</t>
    </rPh>
    <rPh sb="9" eb="11">
      <t>ニュウリョク</t>
    </rPh>
    <phoneticPr fontId="2"/>
  </si>
  <si>
    <t>ＬＥＤ-1234</t>
    <phoneticPr fontId="2"/>
  </si>
  <si>
    <t>◇◇電機</t>
    <rPh sb="2" eb="4">
      <t>デンキ</t>
    </rPh>
    <phoneticPr fontId="2"/>
  </si>
  <si>
    <t>〇〇電気</t>
    <rPh sb="2" eb="4">
      <t>デンキ</t>
    </rPh>
    <phoneticPr fontId="2"/>
  </si>
  <si>
    <t>ＡＡ-12348-ＢＣ</t>
    <phoneticPr fontId="2"/>
  </si>
  <si>
    <t>年間消費電力(kWh)</t>
    <rPh sb="0" eb="2">
      <t>ネンカン</t>
    </rPh>
    <rPh sb="2" eb="4">
      <t>ショウヒ</t>
    </rPh>
    <rPh sb="4" eb="6">
      <t>デンリョク</t>
    </rPh>
    <phoneticPr fontId="2"/>
  </si>
  <si>
    <t>既設年間消費電力量（kWh/y）</t>
    <rPh sb="0" eb="2">
      <t>キセツ</t>
    </rPh>
    <rPh sb="2" eb="8">
      <t>ネンカンショウヒデンリョク</t>
    </rPh>
    <rPh sb="8" eb="9">
      <t>リョウ</t>
    </rPh>
    <phoneticPr fontId="2"/>
  </si>
  <si>
    <t>新設年間消費電力量（kWｈ/y）</t>
    <rPh sb="0" eb="2">
      <t>シンセツ</t>
    </rPh>
    <rPh sb="2" eb="8">
      <t>ネンカンショウヒデンリョク</t>
    </rPh>
    <rPh sb="8" eb="9">
      <t>リョウ</t>
    </rPh>
    <phoneticPr fontId="2"/>
  </si>
  <si>
    <t>消費電力(W)</t>
    <phoneticPr fontId="2"/>
  </si>
  <si>
    <t>調光制御内容</t>
    <rPh sb="0" eb="2">
      <t>チョウコウ</t>
    </rPh>
    <rPh sb="2" eb="4">
      <t>セイギョ</t>
    </rPh>
    <rPh sb="4" eb="6">
      <t>ナイヨウ</t>
    </rPh>
    <phoneticPr fontId="2"/>
  </si>
  <si>
    <t>係数</t>
    <rPh sb="0" eb="2">
      <t>ケイスウ</t>
    </rPh>
    <phoneticPr fontId="2"/>
  </si>
  <si>
    <t>スケジュール制御</t>
    <rPh sb="5" eb="7">
      <t>セイギョ</t>
    </rPh>
    <phoneticPr fontId="2"/>
  </si>
  <si>
    <t>明るさ検知制御</t>
    <rPh sb="2" eb="4">
      <t>ケンチ</t>
    </rPh>
    <rPh sb="4" eb="6">
      <t>セイギョ</t>
    </rPh>
    <phoneticPr fontId="2"/>
  </si>
  <si>
    <t>在室検知制御</t>
    <rPh sb="0" eb="1">
      <t>ザイシツ</t>
    </rPh>
    <rPh sb="1" eb="3">
      <t>ケンチ</t>
    </rPh>
    <rPh sb="3" eb="5">
      <t>セイギョ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</si>
</sst>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"/>
    <numFmt numFmtId="178" formatCode="0.0_ 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sz val="20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8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66"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38" fontId="5" fillId="2" borderId="10" xfId="1" applyFont="1" applyFill="1" applyBorder="1" applyAlignment="1">
      <alignment horizontal="center" vertical="center" wrapText="1" shrinkToFit="1"/>
    </xf>
    <xf numFmtId="38" fontId="5" fillId="2" borderId="10" xfId="1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38" fontId="5" fillId="6" borderId="10" xfId="1" applyFont="1" applyFill="1" applyBorder="1" applyAlignment="1">
      <alignment horizontal="center" vertical="center" wrapText="1" shrinkToFit="1"/>
    </xf>
    <xf numFmtId="38" fontId="5" fillId="6" borderId="10" xfId="1" applyFont="1" applyFill="1" applyBorder="1" applyAlignment="1">
      <alignment horizontal="center" vertical="center" shrinkToFit="1"/>
    </xf>
    <xf numFmtId="176" fontId="5" fillId="6" borderId="10" xfId="1" applyNumberFormat="1" applyFont="1" applyFill="1" applyBorder="1" applyAlignment="1">
      <alignment horizontal="center" vertical="center" shrinkToFit="1"/>
    </xf>
    <xf numFmtId="176" fontId="5" fillId="4" borderId="8" xfId="0" applyNumberFormat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0" xfId="0" applyFill="1"/>
    <xf numFmtId="0" fontId="11" fillId="7" borderId="0" xfId="0" applyFont="1" applyFill="1" applyAlignment="1">
      <alignment horizontal="left" vertical="center"/>
    </xf>
    <xf numFmtId="0" fontId="12" fillId="7" borderId="0" xfId="0" applyFont="1" applyFill="1"/>
    <xf numFmtId="0" fontId="9" fillId="7" borderId="0" xfId="0" applyFont="1" applyFill="1" applyBorder="1" applyAlignment="1">
      <alignment horizontal="center" vertical="center"/>
    </xf>
    <xf numFmtId="0" fontId="0" fillId="0" borderId="0" xfId="0" applyFill="1"/>
    <xf numFmtId="0" fontId="10" fillId="4" borderId="0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quotePrefix="1"/>
    <xf numFmtId="0" fontId="5" fillId="4" borderId="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6" fontId="5" fillId="4" borderId="2" xfId="0" applyNumberFormat="1" applyFont="1" applyFill="1" applyBorder="1" applyAlignment="1">
      <alignment horizontal="center" vertical="center" shrinkToFit="1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Protection="1">
      <protection locked="0"/>
    </xf>
    <xf numFmtId="0" fontId="5" fillId="6" borderId="18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8" fillId="7" borderId="0" xfId="0" applyFont="1" applyFill="1" applyAlignment="1">
      <alignment horizontal="center" vertical="center"/>
    </xf>
    <xf numFmtId="177" fontId="5" fillId="4" borderId="25" xfId="0" applyNumberFormat="1" applyFont="1" applyFill="1" applyBorder="1" applyAlignment="1">
      <alignment horizontal="center"/>
    </xf>
    <xf numFmtId="177" fontId="5" fillId="4" borderId="26" xfId="0" applyNumberFormat="1" applyFont="1" applyFill="1" applyBorder="1" applyAlignment="1">
      <alignment horizontal="center"/>
    </xf>
    <xf numFmtId="177" fontId="5" fillId="4" borderId="4" xfId="0" applyNumberFormat="1" applyFont="1" applyFill="1" applyBorder="1" applyAlignment="1">
      <alignment horizontal="center"/>
    </xf>
    <xf numFmtId="177" fontId="5" fillId="4" borderId="5" xfId="0" applyNumberFormat="1" applyFont="1" applyFill="1" applyBorder="1" applyAlignment="1">
      <alignment horizontal="center"/>
    </xf>
    <xf numFmtId="177" fontId="5" fillId="4" borderId="27" xfId="0" applyNumberFormat="1" applyFont="1" applyFill="1" applyBorder="1" applyAlignment="1">
      <alignment horizontal="center"/>
    </xf>
    <xf numFmtId="177" fontId="5" fillId="4" borderId="28" xfId="0" applyNumberFormat="1" applyFont="1" applyFill="1" applyBorder="1" applyAlignment="1">
      <alignment horizontal="center"/>
    </xf>
    <xf numFmtId="178" fontId="6" fillId="0" borderId="29" xfId="0" applyNumberFormat="1" applyFont="1" applyFill="1" applyBorder="1" applyAlignment="1">
      <alignment horizontal="center"/>
    </xf>
    <xf numFmtId="178" fontId="6" fillId="0" borderId="30" xfId="0" applyNumberFormat="1" applyFont="1" applyFill="1" applyBorder="1" applyAlignment="1">
      <alignment horizontal="center"/>
    </xf>
    <xf numFmtId="38" fontId="5" fillId="6" borderId="19" xfId="1" applyFont="1" applyFill="1" applyBorder="1" applyAlignment="1">
      <alignment horizontal="center" vertical="center" wrapText="1" shrinkToFit="1"/>
    </xf>
    <xf numFmtId="38" fontId="5" fillId="2" borderId="14" xfId="1" applyFont="1" applyFill="1" applyBorder="1" applyAlignment="1">
      <alignment horizontal="center" vertical="center" wrapText="1" shrinkToFit="1"/>
    </xf>
    <xf numFmtId="38" fontId="5" fillId="2" borderId="19" xfId="1" applyFont="1" applyFill="1" applyBorder="1" applyAlignment="1">
      <alignment horizontal="center" vertical="center" wrapText="1" shrinkToFit="1"/>
    </xf>
    <xf numFmtId="38" fontId="5" fillId="2" borderId="20" xfId="1" applyFont="1" applyFill="1" applyBorder="1" applyAlignment="1">
      <alignment horizontal="center" vertical="center" wrapText="1" shrinkToFit="1"/>
    </xf>
    <xf numFmtId="0" fontId="5" fillId="6" borderId="13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57575449-66B5-4A0A-B557-C2E2F09199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4AE0-68A3-40C7-81F4-B267FD31725E}">
  <sheetPr>
    <pageSetUpPr fitToPage="1"/>
  </sheetPr>
  <dimension ref="A1:X32"/>
  <sheetViews>
    <sheetView showZeros="0" tabSelected="1" zoomScale="85" zoomScaleNormal="85" workbookViewId="0">
      <selection activeCell="P6" sqref="P6"/>
    </sheetView>
  </sheetViews>
  <sheetFormatPr defaultRowHeight="18.75"/>
  <cols>
    <col min="1" max="1" width="5.125" customWidth="1"/>
    <col min="2" max="3" width="7" customWidth="1"/>
    <col min="4" max="4" width="3.125" customWidth="1"/>
    <col min="5" max="5" width="5.875" customWidth="1"/>
    <col min="6" max="6" width="18.625" customWidth="1"/>
    <col min="7" max="7" width="13.25" bestFit="1" customWidth="1"/>
    <col min="8" max="8" width="15.125" customWidth="1"/>
    <col min="9" max="9" width="19.375" customWidth="1"/>
    <col min="10" max="10" width="8" customWidth="1"/>
    <col min="11" max="11" width="12" customWidth="1"/>
    <col min="12" max="12" width="13.5" customWidth="1"/>
    <col min="13" max="13" width="15.125" customWidth="1"/>
    <col min="14" max="15" width="19.375" customWidth="1"/>
    <col min="16" max="16" width="6.75" bestFit="1" customWidth="1"/>
    <col min="17" max="17" width="8" customWidth="1"/>
    <col min="18" max="18" width="12" customWidth="1"/>
    <col min="19" max="19" width="12.875" customWidth="1"/>
    <col min="20" max="30" width="7" customWidth="1"/>
  </cols>
  <sheetData>
    <row r="1" spans="1:21" ht="26.2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0"/>
      <c r="U1" s="20"/>
    </row>
    <row r="2" spans="1:21" ht="21.75" thickBot="1">
      <c r="A2" s="20"/>
      <c r="B2" s="61" t="s">
        <v>3</v>
      </c>
      <c r="C2" s="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9.5" customHeight="1" thickBot="1">
      <c r="A3" s="20"/>
      <c r="B3" s="4" t="s">
        <v>1</v>
      </c>
      <c r="C3" s="5" t="s">
        <v>2</v>
      </c>
      <c r="D3" s="20"/>
      <c r="E3" s="62" t="s">
        <v>0</v>
      </c>
      <c r="F3" s="64" t="s">
        <v>5</v>
      </c>
      <c r="G3" s="7" t="s">
        <v>7</v>
      </c>
      <c r="H3" s="55" t="s">
        <v>11</v>
      </c>
      <c r="I3" s="55"/>
      <c r="J3" s="55"/>
      <c r="K3" s="55"/>
      <c r="L3" s="55"/>
      <c r="M3" s="56" t="s">
        <v>17</v>
      </c>
      <c r="N3" s="57"/>
      <c r="O3" s="57"/>
      <c r="P3" s="57"/>
      <c r="Q3" s="57"/>
      <c r="R3" s="57"/>
      <c r="S3" s="58"/>
      <c r="T3" s="20"/>
      <c r="U3" s="20"/>
    </row>
    <row r="4" spans="1:21" ht="20.25" thickTop="1" thickBot="1">
      <c r="A4" s="20"/>
      <c r="B4" s="9">
        <v>4</v>
      </c>
      <c r="C4" s="31">
        <v>20</v>
      </c>
      <c r="D4" s="20"/>
      <c r="E4" s="63"/>
      <c r="F4" s="65"/>
      <c r="G4" s="8" t="s">
        <v>6</v>
      </c>
      <c r="H4" s="13" t="s">
        <v>9</v>
      </c>
      <c r="I4" s="14" t="s">
        <v>8</v>
      </c>
      <c r="J4" s="15" t="s">
        <v>10</v>
      </c>
      <c r="K4" s="15" t="s">
        <v>26</v>
      </c>
      <c r="L4" s="16" t="s">
        <v>23</v>
      </c>
      <c r="M4" s="10" t="s">
        <v>9</v>
      </c>
      <c r="N4" s="11" t="s">
        <v>8</v>
      </c>
      <c r="O4" s="11" t="s">
        <v>27</v>
      </c>
      <c r="P4" s="11" t="s">
        <v>28</v>
      </c>
      <c r="Q4" s="12" t="s">
        <v>10</v>
      </c>
      <c r="R4" s="12" t="s">
        <v>26</v>
      </c>
      <c r="S4" s="12" t="s">
        <v>23</v>
      </c>
      <c r="T4" s="20"/>
      <c r="U4" s="20"/>
    </row>
    <row r="5" spans="1:21" ht="19.5" thickTop="1">
      <c r="A5" s="20"/>
      <c r="B5" s="1">
        <v>5</v>
      </c>
      <c r="C5" s="32">
        <v>20</v>
      </c>
      <c r="D5" s="20"/>
      <c r="E5" s="3">
        <v>1</v>
      </c>
      <c r="F5" s="35" t="s">
        <v>12</v>
      </c>
      <c r="G5" s="35">
        <v>8</v>
      </c>
      <c r="H5" s="35" t="s">
        <v>21</v>
      </c>
      <c r="I5" s="35" t="s">
        <v>22</v>
      </c>
      <c r="J5" s="35">
        <v>20</v>
      </c>
      <c r="K5" s="35">
        <v>100</v>
      </c>
      <c r="L5" s="17">
        <f>(SUM($C$4:$C$15)*G5*J5*K5)/1000</f>
        <v>3792</v>
      </c>
      <c r="M5" s="35" t="s">
        <v>20</v>
      </c>
      <c r="N5" s="35" t="s">
        <v>19</v>
      </c>
      <c r="O5" s="35" t="s">
        <v>29</v>
      </c>
      <c r="P5" s="28">
        <f>IFERROR(VLOOKUP(O5,Sheet1!$A$1:$B$3,2,FALSE),"")</f>
        <v>0.95</v>
      </c>
      <c r="Q5" s="35">
        <v>20</v>
      </c>
      <c r="R5" s="35">
        <v>40</v>
      </c>
      <c r="S5" s="17">
        <f>IFERROR(((SUM($C$4:$C$15)*G5*Q5*R5)/1000)*P5,"")</f>
        <v>1440.9599999999998</v>
      </c>
      <c r="T5" s="20"/>
      <c r="U5" s="20"/>
    </row>
    <row r="6" spans="1:21">
      <c r="A6" s="20"/>
      <c r="B6" s="1">
        <v>6</v>
      </c>
      <c r="C6" s="32">
        <v>20</v>
      </c>
      <c r="D6" s="20"/>
      <c r="E6" s="3">
        <v>2</v>
      </c>
      <c r="F6" s="36"/>
      <c r="G6" s="36"/>
      <c r="H6" s="36"/>
      <c r="I6" s="36"/>
      <c r="J6" s="36"/>
      <c r="K6" s="36"/>
      <c r="L6" s="17">
        <f>(SUM($C$4:$C$15)*G6*J6*K6)/1000</f>
        <v>0</v>
      </c>
      <c r="M6" s="36"/>
      <c r="N6" s="36"/>
      <c r="O6" s="35"/>
      <c r="P6" s="28" t="str">
        <f>IFERROR(VLOOKUP(O6,Sheet1!$A$1:$B$3,2,FALSE),"")</f>
        <v/>
      </c>
      <c r="Q6" s="36"/>
      <c r="R6" s="36"/>
      <c r="S6" s="17" t="str">
        <f t="shared" ref="S6:S19" si="0">IFERROR(((SUM($C$4:$C$15)*G6*Q6*R6)/1000)*P6,"")</f>
        <v/>
      </c>
      <c r="T6" s="20"/>
      <c r="U6" s="20"/>
    </row>
    <row r="7" spans="1:21">
      <c r="A7" s="20"/>
      <c r="B7" s="1">
        <v>7</v>
      </c>
      <c r="C7" s="32">
        <v>20</v>
      </c>
      <c r="D7" s="20"/>
      <c r="E7" s="3">
        <v>3</v>
      </c>
      <c r="F7" s="36"/>
      <c r="G7" s="36"/>
      <c r="H7" s="36"/>
      <c r="I7" s="36"/>
      <c r="J7" s="36"/>
      <c r="K7" s="36"/>
      <c r="L7" s="17">
        <f t="shared" ref="L7:L19" si="1">(SUM($C$4:$C$15)*G7*J7*K7)/1000</f>
        <v>0</v>
      </c>
      <c r="M7" s="36"/>
      <c r="N7" s="36"/>
      <c r="O7" s="35"/>
      <c r="P7" s="28" t="str">
        <f>IFERROR(VLOOKUP(O7,Sheet1!$A$1:$B$3,2,FALSE),"")</f>
        <v/>
      </c>
      <c r="Q7" s="36"/>
      <c r="R7" s="36"/>
      <c r="S7" s="17" t="str">
        <f t="shared" si="0"/>
        <v/>
      </c>
      <c r="T7" s="20"/>
      <c r="U7" s="20"/>
    </row>
    <row r="8" spans="1:21">
      <c r="A8" s="20"/>
      <c r="B8" s="1">
        <v>8</v>
      </c>
      <c r="C8" s="32">
        <v>16</v>
      </c>
      <c r="D8" s="20"/>
      <c r="E8" s="3">
        <v>4</v>
      </c>
      <c r="F8" s="36"/>
      <c r="G8" s="36"/>
      <c r="H8" s="36"/>
      <c r="I8" s="36"/>
      <c r="J8" s="36"/>
      <c r="K8" s="36"/>
      <c r="L8" s="17">
        <f t="shared" si="1"/>
        <v>0</v>
      </c>
      <c r="M8" s="36"/>
      <c r="N8" s="36"/>
      <c r="O8" s="35"/>
      <c r="P8" s="28" t="str">
        <f>IFERROR(VLOOKUP(O8,Sheet1!$A$1:$B$3,2,FALSE),"")</f>
        <v/>
      </c>
      <c r="Q8" s="36"/>
      <c r="R8" s="36"/>
      <c r="S8" s="17" t="str">
        <f t="shared" si="0"/>
        <v/>
      </c>
      <c r="T8" s="20"/>
      <c r="U8" s="20"/>
    </row>
    <row r="9" spans="1:21">
      <c r="A9" s="20"/>
      <c r="B9" s="1">
        <v>9</v>
      </c>
      <c r="C9" s="32">
        <v>21</v>
      </c>
      <c r="D9" s="20"/>
      <c r="E9" s="3">
        <v>5</v>
      </c>
      <c r="F9" s="36"/>
      <c r="G9" s="36"/>
      <c r="H9" s="36"/>
      <c r="I9" s="36"/>
      <c r="J9" s="36"/>
      <c r="K9" s="36"/>
      <c r="L9" s="17">
        <f t="shared" si="1"/>
        <v>0</v>
      </c>
      <c r="M9" s="36"/>
      <c r="N9" s="36"/>
      <c r="O9" s="35"/>
      <c r="P9" s="28" t="str">
        <f>IFERROR(VLOOKUP(O9,Sheet1!$A$1:$B$3,2,FALSE),"")</f>
        <v/>
      </c>
      <c r="Q9" s="36"/>
      <c r="R9" s="36"/>
      <c r="S9" s="17" t="str">
        <f t="shared" si="0"/>
        <v/>
      </c>
      <c r="T9" s="20"/>
      <c r="U9" s="20"/>
    </row>
    <row r="10" spans="1:21">
      <c r="A10" s="20"/>
      <c r="B10" s="1">
        <v>10</v>
      </c>
      <c r="C10" s="32">
        <v>20</v>
      </c>
      <c r="D10" s="20"/>
      <c r="E10" s="3">
        <v>6</v>
      </c>
      <c r="F10" s="36"/>
      <c r="G10" s="36"/>
      <c r="H10" s="36"/>
      <c r="I10" s="37"/>
      <c r="J10" s="37"/>
      <c r="K10" s="37"/>
      <c r="L10" s="17">
        <f t="shared" si="1"/>
        <v>0</v>
      </c>
      <c r="M10" s="37"/>
      <c r="N10" s="37"/>
      <c r="O10" s="35"/>
      <c r="P10" s="28" t="str">
        <f>IFERROR(VLOOKUP(O10,Sheet1!$A$1:$B$3,2,FALSE),"")</f>
        <v/>
      </c>
      <c r="Q10" s="37"/>
      <c r="R10" s="37"/>
      <c r="S10" s="17" t="str">
        <f t="shared" si="0"/>
        <v/>
      </c>
      <c r="T10" s="20"/>
      <c r="U10" s="20"/>
    </row>
    <row r="11" spans="1:21">
      <c r="A11" s="20"/>
      <c r="B11" s="1">
        <v>11</v>
      </c>
      <c r="C11" s="32">
        <v>20</v>
      </c>
      <c r="D11" s="20"/>
      <c r="E11" s="3">
        <v>7</v>
      </c>
      <c r="F11" s="36"/>
      <c r="G11" s="36"/>
      <c r="H11" s="36"/>
      <c r="I11" s="37"/>
      <c r="J11" s="37"/>
      <c r="K11" s="37"/>
      <c r="L11" s="17">
        <f t="shared" si="1"/>
        <v>0</v>
      </c>
      <c r="M11" s="37"/>
      <c r="N11" s="37"/>
      <c r="O11" s="35"/>
      <c r="P11" s="28" t="str">
        <f>IFERROR(VLOOKUP(O11,Sheet1!$A$1:$B$3,2,FALSE),"")</f>
        <v/>
      </c>
      <c r="Q11" s="37"/>
      <c r="R11" s="37"/>
      <c r="S11" s="17" t="str">
        <f t="shared" si="0"/>
        <v/>
      </c>
      <c r="T11" s="20"/>
      <c r="U11" s="20"/>
    </row>
    <row r="12" spans="1:21" ht="19.5" thickBot="1">
      <c r="A12" s="20"/>
      <c r="B12" s="6">
        <v>12</v>
      </c>
      <c r="C12" s="33">
        <v>20</v>
      </c>
      <c r="D12" s="20"/>
      <c r="E12" s="3">
        <v>8</v>
      </c>
      <c r="F12" s="36"/>
      <c r="G12" s="36"/>
      <c r="H12" s="36"/>
      <c r="I12" s="37"/>
      <c r="J12" s="37"/>
      <c r="K12" s="37"/>
      <c r="L12" s="17">
        <f t="shared" si="1"/>
        <v>0</v>
      </c>
      <c r="M12" s="37"/>
      <c r="N12" s="37"/>
      <c r="O12" s="35"/>
      <c r="P12" s="28" t="str">
        <f>IFERROR(VLOOKUP(O12,Sheet1!$A$1:$B$3,2,FALSE),"")</f>
        <v/>
      </c>
      <c r="Q12" s="37"/>
      <c r="R12" s="37"/>
      <c r="S12" s="17" t="str">
        <f t="shared" si="0"/>
        <v/>
      </c>
      <c r="T12" s="20"/>
      <c r="U12" s="20"/>
    </row>
    <row r="13" spans="1:21" ht="19.5" thickTop="1">
      <c r="A13" s="20"/>
      <c r="B13" s="9">
        <v>1</v>
      </c>
      <c r="C13" s="31">
        <v>20</v>
      </c>
      <c r="D13" s="20"/>
      <c r="E13" s="3">
        <v>9</v>
      </c>
      <c r="F13" s="36"/>
      <c r="G13" s="36"/>
      <c r="H13" s="36"/>
      <c r="I13" s="37"/>
      <c r="J13" s="37"/>
      <c r="K13" s="37"/>
      <c r="L13" s="17">
        <f t="shared" si="1"/>
        <v>0</v>
      </c>
      <c r="M13" s="37"/>
      <c r="N13" s="37"/>
      <c r="O13" s="35"/>
      <c r="P13" s="28" t="str">
        <f>IFERROR(VLOOKUP(O13,Sheet1!$A$1:$B$3,2,FALSE),"")</f>
        <v/>
      </c>
      <c r="Q13" s="37"/>
      <c r="R13" s="37"/>
      <c r="S13" s="17" t="str">
        <f t="shared" si="0"/>
        <v/>
      </c>
      <c r="T13" s="20"/>
      <c r="U13" s="20"/>
    </row>
    <row r="14" spans="1:21">
      <c r="A14" s="20"/>
      <c r="B14" s="1">
        <v>2</v>
      </c>
      <c r="C14" s="32">
        <v>20</v>
      </c>
      <c r="D14" s="20"/>
      <c r="E14" s="3">
        <v>10</v>
      </c>
      <c r="F14" s="36"/>
      <c r="G14" s="36"/>
      <c r="H14" s="36"/>
      <c r="I14" s="37"/>
      <c r="J14" s="37"/>
      <c r="K14" s="37"/>
      <c r="L14" s="17">
        <f t="shared" si="1"/>
        <v>0</v>
      </c>
      <c r="M14" s="37"/>
      <c r="N14" s="37"/>
      <c r="O14" s="35"/>
      <c r="P14" s="28" t="str">
        <f>IFERROR(VLOOKUP(O14,Sheet1!$A$1:$B$3,2,FALSE),"")</f>
        <v/>
      </c>
      <c r="Q14" s="37"/>
      <c r="R14" s="37"/>
      <c r="S14" s="17" t="str">
        <f t="shared" si="0"/>
        <v/>
      </c>
      <c r="T14" s="20"/>
      <c r="U14" s="20"/>
    </row>
    <row r="15" spans="1:21" ht="19.5" thickBot="1">
      <c r="A15" s="20"/>
      <c r="B15" s="2">
        <v>3</v>
      </c>
      <c r="C15" s="34">
        <v>20</v>
      </c>
      <c r="D15" s="20"/>
      <c r="E15" s="3">
        <v>11</v>
      </c>
      <c r="F15" s="36"/>
      <c r="G15" s="36"/>
      <c r="H15" s="36"/>
      <c r="I15" s="37"/>
      <c r="J15" s="37"/>
      <c r="K15" s="37"/>
      <c r="L15" s="17">
        <f t="shared" si="1"/>
        <v>0</v>
      </c>
      <c r="M15" s="37"/>
      <c r="N15" s="37"/>
      <c r="O15" s="35"/>
      <c r="P15" s="28" t="str">
        <f>IFERROR(VLOOKUP(O15,Sheet1!$A$1:$B$3,2,FALSE),"")</f>
        <v/>
      </c>
      <c r="Q15" s="37"/>
      <c r="R15" s="37"/>
      <c r="S15" s="17" t="str">
        <f t="shared" si="0"/>
        <v/>
      </c>
      <c r="T15" s="20"/>
      <c r="U15" s="20"/>
    </row>
    <row r="16" spans="1:21">
      <c r="A16" s="20"/>
      <c r="B16" s="20"/>
      <c r="C16" s="20"/>
      <c r="D16" s="20"/>
      <c r="E16" s="3">
        <v>12</v>
      </c>
      <c r="F16" s="36"/>
      <c r="G16" s="36"/>
      <c r="H16" s="36"/>
      <c r="I16" s="37"/>
      <c r="J16" s="37"/>
      <c r="K16" s="37"/>
      <c r="L16" s="17">
        <f t="shared" si="1"/>
        <v>0</v>
      </c>
      <c r="M16" s="37"/>
      <c r="N16" s="37"/>
      <c r="O16" s="35"/>
      <c r="P16" s="28" t="str">
        <f>IFERROR(VLOOKUP(O16,Sheet1!$A$1:$B$3,2,FALSE),"")</f>
        <v/>
      </c>
      <c r="Q16" s="37"/>
      <c r="R16" s="37"/>
      <c r="S16" s="17" t="str">
        <f t="shared" si="0"/>
        <v/>
      </c>
      <c r="T16" s="20"/>
      <c r="U16" s="20"/>
    </row>
    <row r="17" spans="1:24">
      <c r="A17" s="20"/>
      <c r="B17" s="20"/>
      <c r="C17" s="20"/>
      <c r="D17" s="20"/>
      <c r="E17" s="3">
        <v>13</v>
      </c>
      <c r="F17" s="36"/>
      <c r="G17" s="36"/>
      <c r="H17" s="36"/>
      <c r="I17" s="37"/>
      <c r="J17" s="37"/>
      <c r="K17" s="37"/>
      <c r="L17" s="17">
        <f t="shared" si="1"/>
        <v>0</v>
      </c>
      <c r="M17" s="37"/>
      <c r="N17" s="37"/>
      <c r="O17" s="35"/>
      <c r="P17" s="28" t="str">
        <f>IFERROR(VLOOKUP(O17,Sheet1!$A$1:$B$3,2,FALSE),"")</f>
        <v/>
      </c>
      <c r="Q17" s="37"/>
      <c r="R17" s="37"/>
      <c r="S17" s="17" t="str">
        <f t="shared" si="0"/>
        <v/>
      </c>
      <c r="T17" s="20"/>
      <c r="U17" s="20"/>
    </row>
    <row r="18" spans="1:24">
      <c r="A18" s="20"/>
      <c r="B18" s="20"/>
      <c r="C18" s="20"/>
      <c r="D18" s="20"/>
      <c r="E18" s="3">
        <v>14</v>
      </c>
      <c r="F18" s="36"/>
      <c r="G18" s="36"/>
      <c r="H18" s="36"/>
      <c r="I18" s="37"/>
      <c r="J18" s="37"/>
      <c r="K18" s="37"/>
      <c r="L18" s="17">
        <f t="shared" si="1"/>
        <v>0</v>
      </c>
      <c r="M18" s="37"/>
      <c r="N18" s="37"/>
      <c r="O18" s="35"/>
      <c r="P18" s="28" t="str">
        <f>IFERROR(VLOOKUP(O18,Sheet1!$A$1:$B$3,2,FALSE),"")</f>
        <v/>
      </c>
      <c r="Q18" s="37"/>
      <c r="R18" s="37"/>
      <c r="S18" s="17" t="str">
        <f t="shared" si="0"/>
        <v/>
      </c>
      <c r="T18" s="20"/>
      <c r="U18" s="20"/>
    </row>
    <row r="19" spans="1:24">
      <c r="A19" s="20"/>
      <c r="B19" s="20"/>
      <c r="C19" s="20"/>
      <c r="D19" s="20"/>
      <c r="E19" s="29">
        <v>15</v>
      </c>
      <c r="F19" s="36"/>
      <c r="G19" s="36"/>
      <c r="H19" s="36"/>
      <c r="I19" s="37"/>
      <c r="J19" s="37"/>
      <c r="K19" s="37"/>
      <c r="L19" s="30">
        <f t="shared" si="1"/>
        <v>0</v>
      </c>
      <c r="M19" s="37"/>
      <c r="N19" s="37"/>
      <c r="O19" s="36"/>
      <c r="P19" s="28" t="str">
        <f>IFERROR(VLOOKUP(O19,Sheet1!$A$1:$B$3,2,FALSE),"")</f>
        <v/>
      </c>
      <c r="Q19" s="37"/>
      <c r="R19" s="37"/>
      <c r="S19" s="17" t="str">
        <f t="shared" si="0"/>
        <v/>
      </c>
      <c r="T19" s="20"/>
      <c r="U19" s="20"/>
    </row>
    <row r="20" spans="1:24" ht="19.5" thickBo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2"/>
      <c r="T20" s="20"/>
      <c r="U20" s="20"/>
    </row>
    <row r="21" spans="1:24" ht="19.5" thickBot="1">
      <c r="A21" s="20"/>
      <c r="B21" s="20"/>
      <c r="C21" s="20"/>
      <c r="D21" s="20"/>
      <c r="E21" s="20"/>
      <c r="F21" s="20"/>
      <c r="G21" s="20"/>
      <c r="H21" s="59" t="s">
        <v>24</v>
      </c>
      <c r="I21" s="60"/>
      <c r="J21" s="60"/>
      <c r="K21" s="47">
        <f>SUM(L5:L19)</f>
        <v>3792</v>
      </c>
      <c r="L21" s="48"/>
      <c r="M21" s="23" t="s">
        <v>4</v>
      </c>
      <c r="N21" s="18">
        <v>0.441</v>
      </c>
      <c r="O21" s="25"/>
      <c r="P21" s="25"/>
      <c r="Q21" s="20"/>
      <c r="R21" s="20"/>
      <c r="S21" s="20"/>
      <c r="T21" s="20"/>
      <c r="U21" s="20"/>
    </row>
    <row r="22" spans="1:24" ht="19.5" thickBot="1">
      <c r="A22" s="20"/>
      <c r="B22" s="20"/>
      <c r="C22" s="20"/>
      <c r="D22" s="20"/>
      <c r="E22" s="20"/>
      <c r="F22" s="20"/>
      <c r="G22" s="20"/>
      <c r="H22" s="38" t="s">
        <v>13</v>
      </c>
      <c r="I22" s="39"/>
      <c r="J22" s="39"/>
      <c r="K22" s="49">
        <f>K21*N21</f>
        <v>1672.2719999999999</v>
      </c>
      <c r="L22" s="50"/>
      <c r="M22" s="20"/>
      <c r="N22" s="20"/>
      <c r="O22" s="20"/>
      <c r="P22" s="20"/>
      <c r="Q22" s="20"/>
      <c r="R22" s="20"/>
      <c r="S22" s="20"/>
      <c r="T22" s="20"/>
      <c r="U22" s="20"/>
    </row>
    <row r="23" spans="1:24">
      <c r="A23" s="20"/>
      <c r="B23" s="20"/>
      <c r="C23" s="20"/>
      <c r="D23" s="20"/>
      <c r="E23" s="20"/>
      <c r="F23" s="20"/>
      <c r="G23" s="20"/>
      <c r="H23" s="40" t="s">
        <v>25</v>
      </c>
      <c r="I23" s="41"/>
      <c r="J23" s="41"/>
      <c r="K23" s="47">
        <f>SUM(S5:S19)</f>
        <v>1440.9599999999998</v>
      </c>
      <c r="L23" s="48"/>
      <c r="M23" s="20"/>
      <c r="N23" s="20"/>
      <c r="O23" s="20"/>
      <c r="P23" s="20"/>
      <c r="Q23" s="20"/>
      <c r="R23" s="20"/>
      <c r="S23" s="20"/>
      <c r="T23" s="20"/>
      <c r="U23" s="20"/>
    </row>
    <row r="24" spans="1:24" ht="19.5" thickBot="1">
      <c r="A24" s="20"/>
      <c r="B24" s="20"/>
      <c r="C24" s="20"/>
      <c r="D24" s="20"/>
      <c r="E24" s="20"/>
      <c r="F24" s="20"/>
      <c r="G24" s="20"/>
      <c r="H24" s="42" t="s">
        <v>14</v>
      </c>
      <c r="I24" s="43"/>
      <c r="J24" s="43"/>
      <c r="K24" s="51">
        <f>K23*N21</f>
        <v>635.46335999999997</v>
      </c>
      <c r="L24" s="52"/>
      <c r="M24" s="20"/>
      <c r="N24" s="20"/>
      <c r="O24" s="20"/>
      <c r="P24" s="20"/>
      <c r="Q24" s="20"/>
      <c r="R24" s="20"/>
      <c r="S24" s="20"/>
      <c r="T24" s="20"/>
      <c r="U24" s="20"/>
    </row>
    <row r="25" spans="1:24" ht="21.75" thickTop="1" thickBot="1">
      <c r="A25" s="20"/>
      <c r="B25" s="20"/>
      <c r="C25" s="20"/>
      <c r="D25" s="20"/>
      <c r="E25" s="20"/>
      <c r="F25" s="20"/>
      <c r="G25" s="20"/>
      <c r="H25" s="44" t="s">
        <v>15</v>
      </c>
      <c r="I25" s="45"/>
      <c r="J25" s="45"/>
      <c r="K25" s="53">
        <f>K22-K24</f>
        <v>1036.80864</v>
      </c>
      <c r="L25" s="54"/>
      <c r="M25" s="20"/>
      <c r="N25" s="20"/>
      <c r="O25" s="20"/>
      <c r="P25" s="20"/>
      <c r="Q25" s="20"/>
      <c r="R25" s="20"/>
      <c r="S25" s="20"/>
      <c r="T25" s="20"/>
      <c r="U25" s="20"/>
    </row>
    <row r="26" spans="1:24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4" ht="19.5" thickBo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4" ht="30.75" thickBot="1">
      <c r="A28" s="20"/>
      <c r="B28" s="20"/>
      <c r="C28" s="20"/>
      <c r="D28" s="20"/>
      <c r="E28" s="20"/>
      <c r="F28" s="19"/>
      <c r="G28" s="21" t="s">
        <v>18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4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</sheetData>
  <sheetProtection algorithmName="SHA-512" hashValue="bpe74XNp0GvWwQZF/hg9cL3N6p9xb7khc48Z0S3gKqzsA7xmG/Ttl6P9n7CmR1nrFP3HBcsT040MJvwFPOD2ww==" saltValue="z8Jg+cWoKUBvoWbDJ6jZaw==" spinCount="100000" sheet="1" objects="1" scenarios="1"/>
  <mergeCells count="16">
    <mergeCell ref="H22:J22"/>
    <mergeCell ref="H23:J23"/>
    <mergeCell ref="H24:J24"/>
    <mergeCell ref="H25:J25"/>
    <mergeCell ref="A1:S1"/>
    <mergeCell ref="K21:L21"/>
    <mergeCell ref="K22:L22"/>
    <mergeCell ref="K23:L23"/>
    <mergeCell ref="K24:L24"/>
    <mergeCell ref="K25:L25"/>
    <mergeCell ref="H3:L3"/>
    <mergeCell ref="M3:S3"/>
    <mergeCell ref="H21:J21"/>
    <mergeCell ref="B2:C2"/>
    <mergeCell ref="E3:E4"/>
    <mergeCell ref="F3:F4"/>
  </mergeCells>
  <phoneticPr fontId="2"/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8132EC-B9FD-4B0A-B4ED-025B7BDF06F5}">
          <x14:formula1>
            <xm:f>Sheet1!$A$1:$A$3</xm:f>
          </x14:formula1>
          <xm:sqref>O5:O19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572E0-19F9-4B5D-A337-0977FC16D170}">
  <dimension ref="A1:B3"/>
  <sheetViews>
    <sheetView workbookViewId="0">
      <selection activeCell="F9" sqref="F9"/>
    </sheetView>
  </sheetViews>
  <sheetFormatPr defaultRowHeight="18.75"/>
  <cols>
    <col min="1" max="1" width="17.25" bestFit="1" customWidth="1"/>
  </cols>
  <sheetData>
    <row r="1" spans="1:2">
      <c r="A1" s="27" t="s">
        <v>29</v>
      </c>
      <c r="B1" s="26">
        <v>0.95</v>
      </c>
    </row>
    <row r="2" spans="1:2">
      <c r="A2" s="27" t="s">
        <v>30</v>
      </c>
      <c r="B2" s="26">
        <v>0.9</v>
      </c>
    </row>
    <row r="3" spans="1:2">
      <c r="A3" s="27" t="s">
        <v>31</v>
      </c>
      <c r="B3" s="26">
        <v>0.95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LED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tanch309</dc:creator>
  <cp:lastModifiedBy>Kyoto</cp:lastModifiedBy>
  <cp:lastPrinted>2023-04-13T02:45:58Z</cp:lastPrinted>
  <dcterms:created xsi:type="dcterms:W3CDTF">2015-06-05T18:19:34Z</dcterms:created>
  <dcterms:modified xsi:type="dcterms:W3CDTF">2023-05-09T11:01:02Z</dcterms:modified>
</cp:coreProperties>
</file>