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omments4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各課専用\環境・エネルギー関係所属\地球温暖化対策課\431京ｰVER補助金\R4年度\02 募集要領等\0727 第2次募集（知→府）\"/>
    </mc:Choice>
  </mc:AlternateContent>
  <xr:revisionPtr revIDLastSave="0" documentId="13_ncr:1_{5D2CF76D-081F-4FBD-8018-3E0FA8F187CF}" xr6:coauthVersionLast="36" xr6:coauthVersionMax="47" xr10:uidLastSave="{00000000-0000-0000-0000-000000000000}"/>
  <bookViews>
    <workbookView xWindow="0" yWindow="0" windowWidth="20490" windowHeight="8865" xr2:uid="{00000000-000D-0000-FFFF-FFFF00000000}"/>
  </bookViews>
  <sheets>
    <sheet name="（入力シート１）" sheetId="26" r:id="rId1"/>
    <sheet name="照明設備の更新" sheetId="32" r:id="rId2"/>
    <sheet name="空調設備の更新" sheetId="28" r:id="rId3"/>
    <sheet name="ボイラー設備の更新" sheetId="29" r:id="rId4"/>
    <sheet name="係数" sheetId="25" r:id="rId5"/>
    <sheet name="（記入例）照明設備の更新" sheetId="34" r:id="rId6"/>
    <sheet name="設置位置図、計画図" sheetId="35" r:id="rId7"/>
    <sheet name="設置位置図、計画図2" sheetId="37" r:id="rId8"/>
  </sheets>
  <definedNames>
    <definedName name="EMS" localSheetId="5">#REF!</definedName>
    <definedName name="EMS" localSheetId="6">#REF!</definedName>
    <definedName name="EMS" localSheetId="7">#REF!</definedName>
    <definedName name="EMS">#REF!</definedName>
    <definedName name="EMSS" localSheetId="5">#REF!</definedName>
    <definedName name="EMSS" localSheetId="6">#REF!</definedName>
    <definedName name="EMSS" localSheetId="7">#REF!</definedName>
    <definedName name="EMSS">#REF!</definedName>
    <definedName name="HFC" localSheetId="5">#REF!</definedName>
    <definedName name="HFC" localSheetId="6">#REF!</definedName>
    <definedName name="HFC" localSheetId="7">#REF!</definedName>
    <definedName name="HFC">#REF!</definedName>
    <definedName name="ISO" localSheetId="5">#REF!</definedName>
    <definedName name="ISO" localSheetId="6">#REF!</definedName>
    <definedName name="ISO">#REF!</definedName>
    <definedName name="KES" localSheetId="5">#REF!</definedName>
    <definedName name="KES" localSheetId="6">#REF!</definedName>
    <definedName name="KES">#REF!</definedName>
    <definedName name="PFC" localSheetId="5">#REF!</definedName>
    <definedName name="PFC" localSheetId="6">#REF!</definedName>
    <definedName name="PFC">#REF!</definedName>
    <definedName name="PPS" localSheetId="5">#REF!</definedName>
    <definedName name="PPS" localSheetId="6">#REF!</definedName>
    <definedName name="PPS">#REF!</definedName>
    <definedName name="_xlnm.Print_Area" localSheetId="0">'（入力シート１）'!$A$1:$L$73</definedName>
    <definedName name="_xlnm.Print_Area" localSheetId="3">ボイラー設備の更新!$A$1:$S$31</definedName>
    <definedName name="ﾁｪｯｸ" localSheetId="5">#REF!</definedName>
    <definedName name="ﾁｪｯｸ" localSheetId="6">#REF!</definedName>
    <definedName name="ﾁｪｯｸ" localSheetId="7">#REF!</definedName>
    <definedName name="ﾁｪｯｸ">#REF!</definedName>
    <definedName name="期間" localSheetId="5">#REF!</definedName>
    <definedName name="期間" localSheetId="6">#REF!</definedName>
    <definedName name="期間" localSheetId="7">#REF!</definedName>
    <definedName name="期間">#REF!</definedName>
    <definedName name="記載区分" localSheetId="5">#REF!</definedName>
    <definedName name="記載区分" localSheetId="6">#REF!</definedName>
    <definedName name="記載区分" localSheetId="7">#REF!</definedName>
    <definedName name="記載区分">#REF!</definedName>
    <definedName name="区分" localSheetId="5">#REF!</definedName>
    <definedName name="区分" localSheetId="6">#REF!</definedName>
    <definedName name="区分">#REF!</definedName>
    <definedName name="計画期間" localSheetId="5">#REF!</definedName>
    <definedName name="計画期間" localSheetId="6">#REF!</definedName>
    <definedName name="計画期間">#REF!</definedName>
    <definedName name="電気" localSheetId="5">#REF!</definedName>
    <definedName name="電気" localSheetId="6">#REF!</definedName>
    <definedName name="電気">#REF!</definedName>
    <definedName name="年度" localSheetId="5">#REF!</definedName>
    <definedName name="年度" localSheetId="6">#REF!</definedName>
    <definedName name="年度">#REF!</definedName>
    <definedName name="燃料" localSheetId="5">#REF!</definedName>
    <definedName name="燃料" localSheetId="6">#REF!</definedName>
    <definedName name="燃料">#REF!</definedName>
    <definedName name="報告年度" localSheetId="5">#REF!</definedName>
    <definedName name="報告年度" localSheetId="6">#REF!</definedName>
    <definedName name="報告年度">#REF!</definedName>
  </definedNames>
  <calcPr calcId="191029"/>
</workbook>
</file>

<file path=xl/calcChain.xml><?xml version="1.0" encoding="utf-8"?>
<calcChain xmlns="http://schemas.openxmlformats.org/spreadsheetml/2006/main">
  <c r="H17" i="32" l="1"/>
  <c r="H13" i="32"/>
  <c r="G27" i="25" l="1"/>
  <c r="F32" i="26" l="1"/>
  <c r="H25" i="34"/>
  <c r="L25" i="34" s="1"/>
  <c r="H24" i="34"/>
  <c r="L24" i="34" s="1"/>
  <c r="H23" i="34"/>
  <c r="L23" i="34" s="1"/>
  <c r="H22" i="34"/>
  <c r="L22" i="34" s="1"/>
  <c r="H21" i="34"/>
  <c r="L21" i="34" s="1"/>
  <c r="H20" i="34"/>
  <c r="L20" i="34" s="1"/>
  <c r="H19" i="34"/>
  <c r="L19" i="34" s="1"/>
  <c r="H18" i="34"/>
  <c r="L18" i="34" s="1"/>
  <c r="H17" i="34"/>
  <c r="L17" i="34" s="1"/>
  <c r="H16" i="34"/>
  <c r="L16" i="34" s="1"/>
  <c r="H15" i="34"/>
  <c r="L15" i="34" s="1"/>
  <c r="H14" i="34"/>
  <c r="L14" i="34" s="1"/>
  <c r="H13" i="34"/>
  <c r="L13" i="34" s="1"/>
  <c r="H12" i="34"/>
  <c r="L12" i="34" s="1"/>
  <c r="H11" i="34"/>
  <c r="L11" i="34" s="1"/>
  <c r="L26" i="34" l="1"/>
  <c r="L28" i="34" s="1"/>
  <c r="Q25" i="34"/>
  <c r="P11" i="34"/>
  <c r="Q11" i="34" s="1"/>
  <c r="P12" i="34"/>
  <c r="Q12" i="34" s="1"/>
  <c r="P13" i="34"/>
  <c r="Q13" i="34" s="1"/>
  <c r="P14" i="34"/>
  <c r="Q14" i="34" s="1"/>
  <c r="P15" i="34"/>
  <c r="Q15" i="34" s="1"/>
  <c r="P16" i="34"/>
  <c r="Q16" i="34" s="1"/>
  <c r="P17" i="34"/>
  <c r="Q17" i="34" s="1"/>
  <c r="P18" i="34"/>
  <c r="Q18" i="34" s="1"/>
  <c r="P19" i="34"/>
  <c r="Q19" i="34" s="1"/>
  <c r="P20" i="34"/>
  <c r="Q20" i="34" s="1"/>
  <c r="P21" i="34"/>
  <c r="Q21" i="34" s="1"/>
  <c r="P22" i="34"/>
  <c r="Q22" i="34" s="1"/>
  <c r="P23" i="34"/>
  <c r="Q23" i="34" s="1"/>
  <c r="P24" i="34"/>
  <c r="Q24" i="34" s="1"/>
  <c r="P25" i="34"/>
  <c r="D33" i="26"/>
  <c r="Q26" i="34" l="1"/>
  <c r="P26" i="34"/>
  <c r="P28" i="34" s="1"/>
  <c r="Q28" i="34" s="1"/>
  <c r="D32" i="26"/>
  <c r="G32" i="26" l="1"/>
  <c r="H32" i="26"/>
  <c r="I32" i="26"/>
  <c r="K32" i="26" s="1"/>
  <c r="J32" i="26"/>
  <c r="A33" i="26"/>
  <c r="A34" i="26" s="1"/>
  <c r="A36" i="26" s="1"/>
  <c r="A37" i="26" s="1"/>
  <c r="A38" i="26" s="1"/>
  <c r="A40" i="26" s="1"/>
  <c r="A41" i="26" s="1"/>
  <c r="A42" i="26" s="1"/>
  <c r="A43" i="26" s="1"/>
  <c r="F33" i="26"/>
  <c r="G33" i="26"/>
  <c r="H33" i="26"/>
  <c r="I33" i="26"/>
  <c r="J33" i="26"/>
  <c r="K33" i="26"/>
  <c r="D34" i="26"/>
  <c r="F34" i="26"/>
  <c r="G34" i="26"/>
  <c r="H34" i="26"/>
  <c r="I34" i="26"/>
  <c r="J34" i="26"/>
  <c r="K34" i="26"/>
  <c r="D36" i="26"/>
  <c r="F36" i="26"/>
  <c r="G36" i="26"/>
  <c r="H36" i="26"/>
  <c r="I36" i="26"/>
  <c r="J36" i="26"/>
  <c r="D37" i="26"/>
  <c r="F37" i="26"/>
  <c r="G37" i="26"/>
  <c r="H37" i="26"/>
  <c r="I37" i="26"/>
  <c r="J37" i="26"/>
  <c r="K37" i="26"/>
  <c r="D38" i="26"/>
  <c r="F38" i="26"/>
  <c r="G38" i="26"/>
  <c r="H38" i="26"/>
  <c r="I38" i="26"/>
  <c r="J38" i="26"/>
  <c r="K38" i="26"/>
  <c r="D40" i="26"/>
  <c r="F40" i="26"/>
  <c r="G40" i="26"/>
  <c r="H40" i="26"/>
  <c r="I40" i="26"/>
  <c r="K40" i="26" s="1"/>
  <c r="J40" i="26"/>
  <c r="D41" i="26"/>
  <c r="F41" i="26"/>
  <c r="G41" i="26"/>
  <c r="H41" i="26"/>
  <c r="I41" i="26"/>
  <c r="K41" i="26" s="1"/>
  <c r="J41" i="26"/>
  <c r="D42" i="26"/>
  <c r="F42" i="26"/>
  <c r="G42" i="26"/>
  <c r="H42" i="26"/>
  <c r="I42" i="26"/>
  <c r="J42" i="26"/>
  <c r="K42" i="26"/>
  <c r="D43" i="26"/>
  <c r="F43" i="26"/>
  <c r="G43" i="26"/>
  <c r="H43" i="26"/>
  <c r="I43" i="26"/>
  <c r="J43" i="26"/>
  <c r="K43" i="26"/>
  <c r="D51" i="26"/>
  <c r="F51" i="26"/>
  <c r="G51" i="26"/>
  <c r="H51" i="26"/>
  <c r="I51" i="26"/>
  <c r="J51" i="26"/>
  <c r="K51" i="26"/>
  <c r="A52" i="26"/>
  <c r="D52" i="26"/>
  <c r="F52" i="26"/>
  <c r="G52" i="26"/>
  <c r="H52" i="26"/>
  <c r="I52" i="26"/>
  <c r="J52" i="26"/>
  <c r="K52" i="26"/>
  <c r="A53" i="26"/>
  <c r="D53" i="26"/>
  <c r="F53" i="26"/>
  <c r="G53" i="26"/>
  <c r="H53" i="26"/>
  <c r="I53" i="26"/>
  <c r="J53" i="26"/>
  <c r="K53" i="26"/>
  <c r="A55" i="26"/>
  <c r="A56" i="26" s="1"/>
  <c r="A57" i="26" s="1"/>
  <c r="A59" i="26" s="1"/>
  <c r="A60" i="26" s="1"/>
  <c r="A61" i="26" s="1"/>
  <c r="A62" i="26" s="1"/>
  <c r="D55" i="26"/>
  <c r="F55" i="26"/>
  <c r="G55" i="26"/>
  <c r="H55" i="26"/>
  <c r="I55" i="26"/>
  <c r="K55" i="26" s="1"/>
  <c r="J55" i="26"/>
  <c r="D56" i="26"/>
  <c r="F56" i="26"/>
  <c r="G56" i="26"/>
  <c r="H56" i="26"/>
  <c r="I56" i="26"/>
  <c r="J56" i="26"/>
  <c r="K56" i="26"/>
  <c r="D57" i="26"/>
  <c r="F57" i="26"/>
  <c r="G57" i="26"/>
  <c r="H57" i="26"/>
  <c r="I57" i="26"/>
  <c r="J57" i="26"/>
  <c r="K57" i="26"/>
  <c r="D59" i="26"/>
  <c r="F59" i="26"/>
  <c r="G59" i="26"/>
  <c r="H59" i="26"/>
  <c r="I59" i="26"/>
  <c r="K59" i="26" s="1"/>
  <c r="J59" i="26"/>
  <c r="D60" i="26"/>
  <c r="F60" i="26"/>
  <c r="G60" i="26"/>
  <c r="H60" i="26"/>
  <c r="I60" i="26"/>
  <c r="J60" i="26"/>
  <c r="K60" i="26"/>
  <c r="D61" i="26"/>
  <c r="F61" i="26"/>
  <c r="G61" i="26"/>
  <c r="H61" i="26"/>
  <c r="I61" i="26"/>
  <c r="J61" i="26"/>
  <c r="K61" i="26"/>
  <c r="D62" i="26"/>
  <c r="F62" i="26"/>
  <c r="G62" i="26"/>
  <c r="H62" i="26"/>
  <c r="I62" i="26"/>
  <c r="J62" i="26"/>
  <c r="K62" i="26"/>
  <c r="E72" i="26"/>
  <c r="H11" i="32"/>
  <c r="P11" i="32" s="1"/>
  <c r="H12" i="32"/>
  <c r="L12" i="32" s="1"/>
  <c r="P12" i="32"/>
  <c r="L13" i="32"/>
  <c r="H14" i="32"/>
  <c r="P14" i="32" s="1"/>
  <c r="H15" i="32"/>
  <c r="P15" i="32" s="1"/>
  <c r="H16" i="32"/>
  <c r="P16" i="32" s="1"/>
  <c r="L16" i="32"/>
  <c r="L17" i="32"/>
  <c r="H18" i="32"/>
  <c r="L18" i="32" s="1"/>
  <c r="H19" i="32"/>
  <c r="L19" i="32" s="1"/>
  <c r="P19" i="32"/>
  <c r="H20" i="32"/>
  <c r="L20" i="32" s="1"/>
  <c r="H21" i="32"/>
  <c r="P21" i="32" s="1"/>
  <c r="H22" i="32"/>
  <c r="P22" i="32" s="1"/>
  <c r="H23" i="32"/>
  <c r="P23" i="32" s="1"/>
  <c r="H24" i="32"/>
  <c r="P24" i="32" s="1"/>
  <c r="H25" i="32"/>
  <c r="L25" i="32" s="1"/>
  <c r="I13" i="28"/>
  <c r="I23" i="28"/>
  <c r="D35" i="25"/>
  <c r="D36" i="25"/>
  <c r="D39" i="25"/>
  <c r="D40" i="25"/>
  <c r="L14" i="32" l="1"/>
  <c r="K36" i="26"/>
  <c r="K39" i="26" s="1"/>
  <c r="L24" i="32"/>
  <c r="L15" i="32"/>
  <c r="Q15" i="32" s="1"/>
  <c r="L11" i="32"/>
  <c r="Q11" i="32" s="1"/>
  <c r="L22" i="32"/>
  <c r="L21" i="32"/>
  <c r="P18" i="32"/>
  <c r="P13" i="32"/>
  <c r="Q13" i="32" s="1"/>
  <c r="Q18" i="32"/>
  <c r="P20" i="32"/>
  <c r="L23" i="32"/>
  <c r="K63" i="26"/>
  <c r="K58" i="26"/>
  <c r="K35" i="26"/>
  <c r="Q22" i="32"/>
  <c r="Q14" i="32"/>
  <c r="Q19" i="32"/>
  <c r="Q24" i="32"/>
  <c r="Q16" i="32"/>
  <c r="Q21" i="32"/>
  <c r="Q20" i="32"/>
  <c r="Q12" i="32"/>
  <c r="P25" i="32"/>
  <c r="Q25" i="32" s="1"/>
  <c r="P17" i="32"/>
  <c r="Q17" i="32" s="1"/>
  <c r="K44" i="26"/>
  <c r="K54" i="26"/>
  <c r="L26" i="32" l="1"/>
  <c r="K64" i="26"/>
  <c r="K70" i="26"/>
  <c r="K71" i="26" s="1"/>
  <c r="K72" i="26"/>
  <c r="K73" i="26" s="1"/>
  <c r="Q23" i="32"/>
  <c r="K68" i="26"/>
  <c r="K69" i="26" s="1"/>
  <c r="K45" i="26"/>
  <c r="Q26" i="32"/>
  <c r="P26" i="3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＊</author>
  </authors>
  <commentList>
    <comment ref="K69" authorId="0" shapeId="0" xr:uid="{00000000-0006-0000-0000-000001000000}">
      <text>
        <r>
          <rPr>
            <sz val="9"/>
            <rFont val="ＭＳ Ｐゴシック"/>
            <family val="3"/>
            <charset val="128"/>
          </rPr>
          <t>if関数を追加
条件付き書式追加（6トン未満で「補助要件に合致しない」と表示）
以下同じ</t>
        </r>
      </text>
    </comment>
    <comment ref="K71" authorId="0" shapeId="0" xr:uid="{00000000-0006-0000-0000-000002000000}">
      <text>
        <r>
          <rPr>
            <b/>
            <sz val="9"/>
            <rFont val="ＭＳ Ｐゴシック"/>
            <family val="3"/>
            <charset val="128"/>
          </rPr>
          <t>＊:</t>
        </r>
        <r>
          <rPr>
            <sz val="9"/>
            <rFont val="ＭＳ Ｐゴシック"/>
            <family val="3"/>
            <charset val="128"/>
          </rPr>
          <t xml:space="preserve">
if関数を追加
条件付き書式追加（3トン未満で「補助要件に合致しない」と表示）
以下同じ</t>
        </r>
      </text>
    </comment>
    <comment ref="E72" authorId="0" shapeId="0" xr:uid="{00000000-0006-0000-0000-000003000000}">
      <text>
        <r>
          <rPr>
            <sz val="9"/>
            <rFont val="ＭＳ Ｐゴシック"/>
            <family val="3"/>
            <charset val="128"/>
          </rPr>
          <t>if関数を追加
条件付き書式を追加（150万円未満で赤塗り）</t>
        </r>
      </text>
    </comment>
    <comment ref="K73" authorId="0" shapeId="0" xr:uid="{00000000-0006-0000-0000-000004000000}">
      <text>
        <r>
          <rPr>
            <b/>
            <sz val="9"/>
            <rFont val="ＭＳ Ｐゴシック"/>
            <family val="3"/>
            <charset val="128"/>
          </rPr>
          <t>＊:</t>
        </r>
        <r>
          <rPr>
            <sz val="9"/>
            <rFont val="ＭＳ Ｐゴシック"/>
            <family val="3"/>
            <charset val="128"/>
          </rPr>
          <t xml:space="preserve">
if関数を追加
条件付き書式追加（3トン未満で「補助要件に合致しない」と表示）
以下同じ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＊</author>
  </authors>
  <commentList>
    <comment ref="L26" authorId="0" shapeId="0" xr:uid="{00000000-0006-0000-0100-000001000000}">
      <text>
        <r>
          <rPr>
            <sz val="9"/>
            <rFont val="ＭＳ Ｐゴシック"/>
            <family val="3"/>
            <charset val="128"/>
          </rPr>
          <t>小数第一位切捨に</t>
        </r>
      </text>
    </comment>
    <comment ref="P26" authorId="0" shapeId="0" xr:uid="{00000000-0006-0000-0100-000002000000}">
      <text>
        <r>
          <rPr>
            <sz val="9"/>
            <rFont val="ＭＳ Ｐゴシック"/>
            <family val="3"/>
            <charset val="128"/>
          </rPr>
          <t>小数第一位切上に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＊</author>
  </authors>
  <commentList>
    <comment ref="E5" authorId="0" shapeId="0" xr:uid="{00000000-0006-0000-0200-000001000000}">
      <text>
        <r>
          <rPr>
            <sz val="9"/>
            <rFont val="ＭＳ Ｐゴシック"/>
            <family val="3"/>
            <charset val="128"/>
          </rPr>
          <t>kw　→　kW</t>
        </r>
      </text>
    </comment>
    <comment ref="G5" authorId="0" shapeId="0" xr:uid="{00000000-0006-0000-0200-000002000000}">
      <text>
        <r>
          <rPr>
            <b/>
            <sz val="9"/>
            <rFont val="ＭＳ Ｐゴシック"/>
            <family val="3"/>
            <charset val="128"/>
          </rPr>
          <t>＊:</t>
        </r>
        <r>
          <rPr>
            <sz val="9"/>
            <rFont val="ＭＳ Ｐゴシック"/>
            <family val="3"/>
            <charset val="128"/>
          </rPr>
          <t xml:space="preserve">
</t>
        </r>
      </text>
    </comment>
    <comment ref="I6" authorId="0" shapeId="0" xr:uid="{00000000-0006-0000-0200-000003000000}">
      <text>
        <r>
          <rPr>
            <b/>
            <sz val="9"/>
            <rFont val="ＭＳ Ｐゴシック"/>
            <family val="3"/>
            <charset val="128"/>
          </rPr>
          <t>＊:</t>
        </r>
        <r>
          <rPr>
            <sz val="9"/>
            <rFont val="ＭＳ Ｐゴシック"/>
            <family val="3"/>
            <charset val="128"/>
          </rPr>
          <t xml:space="preserve">
</t>
        </r>
      </text>
    </comment>
    <comment ref="E15" authorId="0" shapeId="0" xr:uid="{00000000-0006-0000-0200-000004000000}">
      <text>
        <r>
          <rPr>
            <b/>
            <sz val="9"/>
            <rFont val="ＭＳ Ｐゴシック"/>
            <family val="3"/>
            <charset val="128"/>
          </rPr>
          <t>＊:</t>
        </r>
        <r>
          <rPr>
            <sz val="9"/>
            <rFont val="ＭＳ Ｐゴシック"/>
            <family val="3"/>
            <charset val="128"/>
          </rPr>
          <t xml:space="preserve">
</t>
        </r>
      </text>
    </comment>
    <comment ref="G15" authorId="0" shapeId="0" xr:uid="{00000000-0006-0000-0200-000005000000}">
      <text>
        <r>
          <rPr>
            <b/>
            <sz val="9"/>
            <rFont val="ＭＳ Ｐゴシック"/>
            <family val="3"/>
            <charset val="128"/>
          </rPr>
          <t>＊:</t>
        </r>
        <r>
          <rPr>
            <sz val="9"/>
            <rFont val="ＭＳ Ｐゴシック"/>
            <family val="3"/>
            <charset val="128"/>
          </rPr>
          <t xml:space="preserve">
</t>
        </r>
      </text>
    </comment>
    <comment ref="I16" authorId="0" shapeId="0" xr:uid="{00000000-0006-0000-0200-000006000000}">
      <text>
        <r>
          <rPr>
            <b/>
            <sz val="9"/>
            <rFont val="ＭＳ Ｐゴシック"/>
            <family val="3"/>
            <charset val="128"/>
          </rPr>
          <t>＊:</t>
        </r>
        <r>
          <rPr>
            <sz val="9"/>
            <rFont val="ＭＳ Ｐゴシック"/>
            <family val="3"/>
            <charset val="128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＊</author>
  </authors>
  <commentList>
    <comment ref="L26" authorId="0" shapeId="0" xr:uid="{1811F6A5-0D2C-4F80-A23E-DAEB3E6AB104}">
      <text>
        <r>
          <rPr>
            <sz val="9"/>
            <color indexed="81"/>
            <rFont val="ＭＳ Ｐゴシック"/>
            <family val="3"/>
            <charset val="128"/>
          </rPr>
          <t>小数第一位切捨に</t>
        </r>
      </text>
    </comment>
    <comment ref="P26" authorId="0" shapeId="0" xr:uid="{C0CA7B32-3672-481C-ACB4-075F30E304C9}">
      <text>
        <r>
          <rPr>
            <sz val="9"/>
            <color indexed="81"/>
            <rFont val="ＭＳ Ｐゴシック"/>
            <family val="3"/>
            <charset val="128"/>
          </rPr>
          <t>小数第一位切上に</t>
        </r>
      </text>
    </comment>
    <comment ref="L27" authorId="0" shapeId="0" xr:uid="{7664E667-537F-45FD-8304-21F7B88F98A5}">
      <text>
        <r>
          <rPr>
            <sz val="9"/>
            <color indexed="81"/>
            <rFont val="ＭＳ Ｐゴシック"/>
            <family val="3"/>
            <charset val="128"/>
          </rPr>
          <t>追加</t>
        </r>
      </text>
    </comment>
    <comment ref="P27" authorId="0" shapeId="0" xr:uid="{EAC767EF-760B-4BA0-A8A3-32F5DDAE49B0}">
      <text>
        <r>
          <rPr>
            <sz val="9"/>
            <color indexed="81"/>
            <rFont val="ＭＳ Ｐゴシック"/>
            <family val="3"/>
            <charset val="128"/>
          </rPr>
          <t>追加</t>
        </r>
      </text>
    </comment>
    <comment ref="Q28" authorId="0" shapeId="0" xr:uid="{7C494CDF-6584-4988-8D87-657D9889E39A}">
      <text>
        <r>
          <rPr>
            <sz val="9"/>
            <color indexed="81"/>
            <rFont val="ＭＳ Ｐゴシック"/>
            <family val="3"/>
            <charset val="128"/>
          </rPr>
          <t>式変更</t>
        </r>
      </text>
    </comment>
  </commentList>
</comments>
</file>

<file path=xl/sharedStrings.xml><?xml version="1.0" encoding="utf-8"?>
<sst xmlns="http://schemas.openxmlformats.org/spreadsheetml/2006/main" count="500" uniqueCount="198">
  <si>
    <t>【燃料の種類】</t>
    <rPh sb="1" eb="3">
      <t>ネンリョウ</t>
    </rPh>
    <rPh sb="4" eb="6">
      <t>シュルイ</t>
    </rPh>
    <phoneticPr fontId="3"/>
  </si>
  <si>
    <t>番号</t>
    <rPh sb="0" eb="2">
      <t>バンゴウ</t>
    </rPh>
    <phoneticPr fontId="3"/>
  </si>
  <si>
    <t>燃料の名称</t>
    <rPh sb="0" eb="2">
      <t>ネンリョウ</t>
    </rPh>
    <rPh sb="3" eb="5">
      <t>メイショウ</t>
    </rPh>
    <phoneticPr fontId="3"/>
  </si>
  <si>
    <t>標準発熱量</t>
    <rPh sb="0" eb="2">
      <t>ヒョウジュン</t>
    </rPh>
    <rPh sb="2" eb="4">
      <t>ハツネツ</t>
    </rPh>
    <rPh sb="4" eb="5">
      <t>リョウ</t>
    </rPh>
    <phoneticPr fontId="4"/>
  </si>
  <si>
    <t>標準発熱量</t>
    <rPh sb="0" eb="2">
      <t>ヒョウジュン</t>
    </rPh>
    <rPh sb="2" eb="4">
      <t>ハツネツ</t>
    </rPh>
    <rPh sb="4" eb="5">
      <t>リョウ</t>
    </rPh>
    <phoneticPr fontId="3"/>
  </si>
  <si>
    <t>炭素排出係数</t>
    <rPh sb="0" eb="2">
      <t>タンソ</t>
    </rPh>
    <rPh sb="2" eb="4">
      <t>ハイシュツ</t>
    </rPh>
    <rPh sb="4" eb="6">
      <t>ケイスウ</t>
    </rPh>
    <phoneticPr fontId="3"/>
  </si>
  <si>
    <t>原料炭</t>
    <rPh sb="0" eb="2">
      <t>ゲンリョウ</t>
    </rPh>
    <rPh sb="2" eb="3">
      <t>スミ</t>
    </rPh>
    <phoneticPr fontId="3"/>
  </si>
  <si>
    <t>（kg/年）</t>
    <rPh sb="4" eb="5">
      <t>ネン</t>
    </rPh>
    <phoneticPr fontId="3"/>
  </si>
  <si>
    <t>（GJ/kg）</t>
    <phoneticPr fontId="3"/>
  </si>
  <si>
    <t>（tC/GJ）</t>
    <phoneticPr fontId="3"/>
  </si>
  <si>
    <t>一般炭</t>
    <rPh sb="0" eb="2">
      <t>イッパン</t>
    </rPh>
    <rPh sb="2" eb="3">
      <t>スミ</t>
    </rPh>
    <phoneticPr fontId="3"/>
  </si>
  <si>
    <t>（kg/年）</t>
    <phoneticPr fontId="3"/>
  </si>
  <si>
    <t>無煙炭</t>
    <rPh sb="0" eb="2">
      <t>ムエン</t>
    </rPh>
    <rPh sb="2" eb="3">
      <t>スミ</t>
    </rPh>
    <phoneticPr fontId="3"/>
  </si>
  <si>
    <t>コークス</t>
    <phoneticPr fontId="3"/>
  </si>
  <si>
    <t>石油コークス</t>
    <rPh sb="0" eb="2">
      <t>セキユ</t>
    </rPh>
    <phoneticPr fontId="3"/>
  </si>
  <si>
    <t>コールタール</t>
    <phoneticPr fontId="3"/>
  </si>
  <si>
    <t>石油アスファルト</t>
    <rPh sb="0" eb="2">
      <t>セキユ</t>
    </rPh>
    <phoneticPr fontId="3"/>
  </si>
  <si>
    <t>コンデンセート（NGL）</t>
    <phoneticPr fontId="3"/>
  </si>
  <si>
    <t>（ℓ/年）</t>
    <phoneticPr fontId="3"/>
  </si>
  <si>
    <t>（GJ/ℓ）</t>
    <phoneticPr fontId="3"/>
  </si>
  <si>
    <t>原油（コンデンセート（NGL）を除く。）</t>
    <rPh sb="0" eb="2">
      <t>ゲンユ</t>
    </rPh>
    <rPh sb="16" eb="17">
      <t>ノゾ</t>
    </rPh>
    <phoneticPr fontId="3"/>
  </si>
  <si>
    <t>ガソリン</t>
    <phoneticPr fontId="3"/>
  </si>
  <si>
    <t>ナフサ</t>
    <phoneticPr fontId="3"/>
  </si>
  <si>
    <t>ジェット燃料油</t>
    <rPh sb="4" eb="6">
      <t>ネンリョウ</t>
    </rPh>
    <rPh sb="6" eb="7">
      <t>アブラ</t>
    </rPh>
    <phoneticPr fontId="3"/>
  </si>
  <si>
    <t>灯油</t>
    <rPh sb="0" eb="2">
      <t>トウユ</t>
    </rPh>
    <phoneticPr fontId="3"/>
  </si>
  <si>
    <t>（ℓ/年）</t>
    <phoneticPr fontId="3"/>
  </si>
  <si>
    <t>（GJ/ℓ）</t>
    <phoneticPr fontId="3"/>
  </si>
  <si>
    <t>（tC/GJ）</t>
    <phoneticPr fontId="3"/>
  </si>
  <si>
    <t>軽油</t>
    <rPh sb="0" eb="2">
      <t>ケイユ</t>
    </rPh>
    <phoneticPr fontId="3"/>
  </si>
  <si>
    <t>（ℓ/年）</t>
    <phoneticPr fontId="3"/>
  </si>
  <si>
    <t>（GJ/ℓ）</t>
    <phoneticPr fontId="3"/>
  </si>
  <si>
    <t>（tC/GJ）</t>
    <phoneticPr fontId="3"/>
  </si>
  <si>
    <t>A重油</t>
    <rPh sb="1" eb="3">
      <t>ジュウユ</t>
    </rPh>
    <phoneticPr fontId="3"/>
  </si>
  <si>
    <t>B・C重油</t>
    <rPh sb="3" eb="5">
      <t>ジュウユ</t>
    </rPh>
    <phoneticPr fontId="3"/>
  </si>
  <si>
    <t>液化石油ガス（LPG）</t>
    <rPh sb="0" eb="2">
      <t>エキカ</t>
    </rPh>
    <rPh sb="2" eb="4">
      <t>セキユ</t>
    </rPh>
    <phoneticPr fontId="3"/>
  </si>
  <si>
    <t>（kg/年）</t>
    <phoneticPr fontId="3"/>
  </si>
  <si>
    <t>（GJ/kg）</t>
    <phoneticPr fontId="3"/>
  </si>
  <si>
    <t>石油系炭化水素ガス</t>
    <rPh sb="0" eb="2">
      <t>セキユ</t>
    </rPh>
    <rPh sb="2" eb="3">
      <t>ケイ</t>
    </rPh>
    <rPh sb="3" eb="5">
      <t>タンカ</t>
    </rPh>
    <rPh sb="5" eb="7">
      <t>スイソ</t>
    </rPh>
    <phoneticPr fontId="3"/>
  </si>
  <si>
    <t>（Nm3/年）</t>
    <rPh sb="5" eb="6">
      <t>ネン</t>
    </rPh>
    <phoneticPr fontId="3"/>
  </si>
  <si>
    <t>（GJ/Nm3）</t>
    <phoneticPr fontId="3"/>
  </si>
  <si>
    <t>液化天然ガス（LNG）</t>
    <rPh sb="0" eb="2">
      <t>エキカ</t>
    </rPh>
    <rPh sb="2" eb="4">
      <t>テンネン</t>
    </rPh>
    <phoneticPr fontId="3"/>
  </si>
  <si>
    <t>天然ガス（液化天然ガス（LNG）を除く。）</t>
    <rPh sb="0" eb="2">
      <t>テンネン</t>
    </rPh>
    <rPh sb="5" eb="7">
      <t>エキカ</t>
    </rPh>
    <rPh sb="7" eb="9">
      <t>テンネン</t>
    </rPh>
    <rPh sb="17" eb="18">
      <t>ノゾ</t>
    </rPh>
    <phoneticPr fontId="3"/>
  </si>
  <si>
    <t>コークス炉ガス</t>
    <rPh sb="4" eb="5">
      <t>ロ</t>
    </rPh>
    <phoneticPr fontId="3"/>
  </si>
  <si>
    <t>高炉ガス</t>
    <rPh sb="0" eb="2">
      <t>コウロ</t>
    </rPh>
    <phoneticPr fontId="3"/>
  </si>
  <si>
    <t>転炉ガス</t>
    <rPh sb="0" eb="2">
      <t>テンロ</t>
    </rPh>
    <phoneticPr fontId="3"/>
  </si>
  <si>
    <t>都市ガス</t>
    <rPh sb="0" eb="2">
      <t>トシ</t>
    </rPh>
    <phoneticPr fontId="3"/>
  </si>
  <si>
    <t>（kWh/年）</t>
    <rPh sb="5" eb="6">
      <t>ネン</t>
    </rPh>
    <phoneticPr fontId="3"/>
  </si>
  <si>
    <t>（GJ/kWh）</t>
    <phoneticPr fontId="3"/>
  </si>
  <si>
    <t>（tC/kWh）</t>
    <phoneticPr fontId="3"/>
  </si>
  <si>
    <t>その他固体燃料</t>
    <rPh sb="2" eb="3">
      <t>タ</t>
    </rPh>
    <rPh sb="3" eb="5">
      <t>コタイ</t>
    </rPh>
    <rPh sb="5" eb="7">
      <t>ネンリョウ</t>
    </rPh>
    <phoneticPr fontId="3"/>
  </si>
  <si>
    <t>その他液体燃料</t>
    <rPh sb="2" eb="3">
      <t>タ</t>
    </rPh>
    <rPh sb="3" eb="5">
      <t>エキタイ</t>
    </rPh>
    <rPh sb="5" eb="7">
      <t>ネンリョウ</t>
    </rPh>
    <phoneticPr fontId="3"/>
  </si>
  <si>
    <t>その他気体燃料</t>
    <rPh sb="2" eb="3">
      <t>タ</t>
    </rPh>
    <rPh sb="3" eb="5">
      <t>キタイ</t>
    </rPh>
    <rPh sb="5" eb="7">
      <t>ネンリョウ</t>
    </rPh>
    <phoneticPr fontId="3"/>
  </si>
  <si>
    <t>その他電力</t>
    <rPh sb="2" eb="3">
      <t>タ</t>
    </rPh>
    <rPh sb="3" eb="5">
      <t>デンリョク</t>
    </rPh>
    <phoneticPr fontId="3"/>
  </si>
  <si>
    <t>【都市ガス単位換算】</t>
    <rPh sb="1" eb="3">
      <t>トシ</t>
    </rPh>
    <rPh sb="5" eb="7">
      <t>タンイ</t>
    </rPh>
    <rPh sb="7" eb="9">
      <t>カンサン</t>
    </rPh>
    <phoneticPr fontId="3"/>
  </si>
  <si>
    <t>m2</t>
    <phoneticPr fontId="3"/>
  </si>
  <si>
    <t>Nm2</t>
    <phoneticPr fontId="3"/>
  </si>
  <si>
    <t>低圧</t>
    <rPh sb="0" eb="2">
      <t>テイアツ</t>
    </rPh>
    <phoneticPr fontId="3"/>
  </si>
  <si>
    <t>⇒</t>
    <phoneticPr fontId="3"/>
  </si>
  <si>
    <t>中圧</t>
    <rPh sb="0" eb="1">
      <t>チュウ</t>
    </rPh>
    <rPh sb="1" eb="2">
      <t>アツ</t>
    </rPh>
    <phoneticPr fontId="3"/>
  </si>
  <si>
    <t>燃料名</t>
    <rPh sb="0" eb="2">
      <t>ネンリョウ</t>
    </rPh>
    <rPh sb="2" eb="3">
      <t>メイ</t>
    </rPh>
    <phoneticPr fontId="3"/>
  </si>
  <si>
    <t>※100～103を使用する場合には、シート「係数」の対応箇所に標準発熱量と炭素排出係数を追記し、根拠資料を添付下さい。</t>
    <rPh sb="9" eb="11">
      <t>シヨウ</t>
    </rPh>
    <rPh sb="13" eb="15">
      <t>バアイ</t>
    </rPh>
    <rPh sb="22" eb="24">
      <t>ケイスウ</t>
    </rPh>
    <rPh sb="26" eb="28">
      <t>タイオウ</t>
    </rPh>
    <rPh sb="28" eb="30">
      <t>カショ</t>
    </rPh>
    <rPh sb="31" eb="33">
      <t>ヒョウジュン</t>
    </rPh>
    <rPh sb="33" eb="35">
      <t>ハツネツ</t>
    </rPh>
    <rPh sb="35" eb="36">
      <t>リョウ</t>
    </rPh>
    <rPh sb="37" eb="39">
      <t>タンソ</t>
    </rPh>
    <rPh sb="39" eb="41">
      <t>ハイシュツ</t>
    </rPh>
    <rPh sb="41" eb="43">
      <t>ケイスウ</t>
    </rPh>
    <rPh sb="44" eb="46">
      <t>ツイキ</t>
    </rPh>
    <rPh sb="48" eb="50">
      <t>コンキョ</t>
    </rPh>
    <rPh sb="50" eb="52">
      <t>シリョウ</t>
    </rPh>
    <rPh sb="53" eb="55">
      <t>テンプ</t>
    </rPh>
    <rPh sb="55" eb="56">
      <t>クダ</t>
    </rPh>
    <phoneticPr fontId="3"/>
  </si>
  <si>
    <t>※都市ガスの場合m3⇒Nm3へ単位換算（低圧の場合：0.967をかける、中圧の場合：1.0448で割る）して使用量を入力して下さい。</t>
    <rPh sb="1" eb="3">
      <t>トシ</t>
    </rPh>
    <rPh sb="6" eb="8">
      <t>バアイ</t>
    </rPh>
    <rPh sb="54" eb="57">
      <t>シヨウリョウ</t>
    </rPh>
    <rPh sb="58" eb="60">
      <t>ニュウリョク</t>
    </rPh>
    <rPh sb="62" eb="63">
      <t>クダ</t>
    </rPh>
    <phoneticPr fontId="3"/>
  </si>
  <si>
    <t>（tCO2/年）</t>
    <rPh sb="6" eb="7">
      <t>ネン</t>
    </rPh>
    <phoneticPr fontId="3"/>
  </si>
  <si>
    <t>（tCO2/年）</t>
  </si>
  <si>
    <t>CO2排出量</t>
    <rPh sb="3" eb="5">
      <t>ハイシュツ</t>
    </rPh>
    <rPh sb="5" eb="6">
      <t>リョウ</t>
    </rPh>
    <phoneticPr fontId="4"/>
  </si>
  <si>
    <t>　　エネルギー使用量</t>
    <rPh sb="7" eb="9">
      <t>シヨウ</t>
    </rPh>
    <rPh sb="9" eb="10">
      <t>リョウ</t>
    </rPh>
    <phoneticPr fontId="4"/>
  </si>
  <si>
    <t>NO.</t>
    <phoneticPr fontId="3"/>
  </si>
  <si>
    <t>　　番号</t>
    <rPh sb="2" eb="4">
      <t>バンゴウ</t>
    </rPh>
    <phoneticPr fontId="3"/>
  </si>
  <si>
    <t>　　　　　　　　　　　　　　　　　燃料名</t>
    <rPh sb="17" eb="19">
      <t>ネンリョウ</t>
    </rPh>
    <rPh sb="19" eb="20">
      <t>メイ</t>
    </rPh>
    <phoneticPr fontId="3"/>
  </si>
  <si>
    <t>（ｔCO2/年）</t>
    <rPh sb="6" eb="7">
      <t>ネン</t>
    </rPh>
    <phoneticPr fontId="3"/>
  </si>
  <si>
    <t>使用エネルギーの燃料種</t>
    <rPh sb="0" eb="2">
      <t>シヨウ</t>
    </rPh>
    <rPh sb="8" eb="10">
      <t>ネンリョウ</t>
    </rPh>
    <rPh sb="10" eb="11">
      <t>シュ</t>
    </rPh>
    <phoneticPr fontId="3"/>
  </si>
  <si>
    <t>月単位</t>
    <rPh sb="0" eb="3">
      <t>ツキタンイ</t>
    </rPh>
    <phoneticPr fontId="4"/>
  </si>
  <si>
    <t>（kg/月）</t>
    <rPh sb="4" eb="5">
      <t>ツキ</t>
    </rPh>
    <phoneticPr fontId="3"/>
  </si>
  <si>
    <t>（ℓ/月）</t>
    <rPh sb="3" eb="4">
      <t>ツキ</t>
    </rPh>
    <phoneticPr fontId="3"/>
  </si>
  <si>
    <t>（Nm3/月）</t>
    <rPh sb="5" eb="6">
      <t>ツキ</t>
    </rPh>
    <phoneticPr fontId="3"/>
  </si>
  <si>
    <t>（kWh/月）</t>
    <rPh sb="5" eb="6">
      <t>ツキ</t>
    </rPh>
    <phoneticPr fontId="3"/>
  </si>
  <si>
    <t>年単位</t>
    <rPh sb="0" eb="1">
      <t>ネン</t>
    </rPh>
    <rPh sb="1" eb="3">
      <t>タンイ</t>
    </rPh>
    <phoneticPr fontId="4"/>
  </si>
  <si>
    <t>温室効果ガス排出量の算定</t>
    <rPh sb="0" eb="2">
      <t>オンシツ</t>
    </rPh>
    <rPh sb="2" eb="4">
      <t>コウカ</t>
    </rPh>
    <rPh sb="6" eb="8">
      <t>ハイシュツ</t>
    </rPh>
    <rPh sb="8" eb="9">
      <t>リョウ</t>
    </rPh>
    <rPh sb="9" eb="10">
      <t>テイリョウ</t>
    </rPh>
    <rPh sb="10" eb="12">
      <t>サンテイ</t>
    </rPh>
    <phoneticPr fontId="3"/>
  </si>
  <si>
    <t>円</t>
    <rPh sb="0" eb="1">
      <t>エン</t>
    </rPh>
    <phoneticPr fontId="3"/>
  </si>
  <si>
    <t>100万円当たりの削減効果</t>
    <rPh sb="3" eb="5">
      <t>マンエン</t>
    </rPh>
    <rPh sb="5" eb="6">
      <t>ア</t>
    </rPh>
    <rPh sb="9" eb="11">
      <t>サクゲン</t>
    </rPh>
    <rPh sb="11" eb="13">
      <t>コウカ</t>
    </rPh>
    <phoneticPr fontId="3"/>
  </si>
  <si>
    <t>※液化石油ガス（ＬＰＧ）の場合、１m3＝2.18ｋｇで計算して使用量を入力して下さい。</t>
    <rPh sb="1" eb="3">
      <t>エキカ</t>
    </rPh>
    <rPh sb="3" eb="5">
      <t>セキユ</t>
    </rPh>
    <rPh sb="13" eb="15">
      <t>バアイ</t>
    </rPh>
    <rPh sb="27" eb="29">
      <t>ケイサン</t>
    </rPh>
    <rPh sb="31" eb="34">
      <t>シヨウリョウ</t>
    </rPh>
    <rPh sb="35" eb="37">
      <t>ニュウリョク</t>
    </rPh>
    <rPh sb="39" eb="40">
      <t>クダ</t>
    </rPh>
    <phoneticPr fontId="3"/>
  </si>
  <si>
    <t>型番</t>
    <rPh sb="0" eb="2">
      <t>カタバン</t>
    </rPh>
    <phoneticPr fontId="4"/>
  </si>
  <si>
    <t>台数</t>
    <rPh sb="0" eb="2">
      <t>ダイスウ</t>
    </rPh>
    <phoneticPr fontId="4"/>
  </si>
  <si>
    <t>メーカー</t>
    <phoneticPr fontId="4"/>
  </si>
  <si>
    <t>×</t>
    <phoneticPr fontId="4"/>
  </si>
  <si>
    <t>低位→高位</t>
    <rPh sb="0" eb="1">
      <t>ヒク</t>
    </rPh>
    <rPh sb="1" eb="2">
      <t>クライ</t>
    </rPh>
    <rPh sb="3" eb="5">
      <t>コウイ</t>
    </rPh>
    <phoneticPr fontId="4"/>
  </si>
  <si>
    <t>－</t>
    <phoneticPr fontId="4"/>
  </si>
  <si>
    <t>＝</t>
    <phoneticPr fontId="4"/>
  </si>
  <si>
    <t>×</t>
    <phoneticPr fontId="4"/>
  </si>
  <si>
    <t>単体</t>
    <phoneticPr fontId="4"/>
  </si>
  <si>
    <t>合計</t>
    <phoneticPr fontId="4"/>
  </si>
  <si>
    <t>設置場所</t>
    <rPh sb="0" eb="2">
      <t>セッチ</t>
    </rPh>
    <rPh sb="2" eb="4">
      <t>バショ</t>
    </rPh>
    <phoneticPr fontId="3"/>
  </si>
  <si>
    <t>色のシートに必要項目を入力してください</t>
    <rPh sb="0" eb="1">
      <t>イロ</t>
    </rPh>
    <rPh sb="6" eb="8">
      <t>ヒツヨウ</t>
    </rPh>
    <rPh sb="8" eb="10">
      <t>コウモク</t>
    </rPh>
    <rPh sb="11" eb="13">
      <t>ニュウリョク</t>
    </rPh>
    <phoneticPr fontId="4"/>
  </si>
  <si>
    <t>年間消費電力量</t>
    <rPh sb="0" eb="2">
      <t>ネンカン</t>
    </rPh>
    <rPh sb="2" eb="4">
      <t>ショウヒ</t>
    </rPh>
    <rPh sb="4" eb="7">
      <t>デンリョクリョウ</t>
    </rPh>
    <phoneticPr fontId="4"/>
  </si>
  <si>
    <t>型名</t>
    <rPh sb="0" eb="1">
      <t>ガタ</t>
    </rPh>
    <phoneticPr fontId="4"/>
  </si>
  <si>
    <t>NO.</t>
    <phoneticPr fontId="4"/>
  </si>
  <si>
    <t>※消費電力の合計を入力シート１のエネルギー消費量に入力してください</t>
    <rPh sb="1" eb="3">
      <t>ショウヒ</t>
    </rPh>
    <rPh sb="3" eb="5">
      <t>デンリョク</t>
    </rPh>
    <rPh sb="6" eb="8">
      <t>ゴウケイ</t>
    </rPh>
    <rPh sb="9" eb="11">
      <t>ニュウリョク</t>
    </rPh>
    <rPh sb="21" eb="23">
      <t>ショウヒ</t>
    </rPh>
    <rPh sb="23" eb="24">
      <t>リョウ</t>
    </rPh>
    <rPh sb="25" eb="27">
      <t>ニュウリョク</t>
    </rPh>
    <phoneticPr fontId="4"/>
  </si>
  <si>
    <t>※</t>
    <phoneticPr fontId="4"/>
  </si>
  <si>
    <t>合計※</t>
    <rPh sb="0" eb="2">
      <t>ゴウケイ</t>
    </rPh>
    <phoneticPr fontId="4"/>
  </si>
  <si>
    <t>使用する燃料</t>
    <rPh sb="0" eb="2">
      <t>シヨウ</t>
    </rPh>
    <rPh sb="4" eb="6">
      <t>ネンリョウ</t>
    </rPh>
    <phoneticPr fontId="4"/>
  </si>
  <si>
    <t>標準発熱量</t>
    <rPh sb="0" eb="2">
      <t>ヒョウジュン</t>
    </rPh>
    <rPh sb="2" eb="5">
      <t>ハツネツリョウ</t>
    </rPh>
    <phoneticPr fontId="4"/>
  </si>
  <si>
    <t>高位発熱量のボイラー効率(%)</t>
    <rPh sb="0" eb="2">
      <t>コウイ</t>
    </rPh>
    <rPh sb="2" eb="5">
      <t>ハツネツリョウ</t>
    </rPh>
    <rPh sb="10" eb="12">
      <t>コウリツ</t>
    </rPh>
    <phoneticPr fontId="4"/>
  </si>
  <si>
    <t>　 入力シート１に入力してください</t>
    <rPh sb="2" eb="4">
      <t>ニュウリョク</t>
    </rPh>
    <rPh sb="9" eb="11">
      <t>ニュウリョク</t>
    </rPh>
    <phoneticPr fontId="4"/>
  </si>
  <si>
    <t>Ａ重油の
年間使用量</t>
    <rPh sb="1" eb="3">
      <t>ジュウユ</t>
    </rPh>
    <rPh sb="5" eb="7">
      <t>ネンカン</t>
    </rPh>
    <rPh sb="7" eb="10">
      <t>シヨウリョウ</t>
    </rPh>
    <phoneticPr fontId="4"/>
  </si>
  <si>
    <t>Ａ重油の
標準発熱量</t>
    <rPh sb="1" eb="3">
      <t>ジュウユ</t>
    </rPh>
    <rPh sb="5" eb="7">
      <t>ヒョウジュン</t>
    </rPh>
    <rPh sb="7" eb="10">
      <t>ハツネツリョウ</t>
    </rPh>
    <phoneticPr fontId="4"/>
  </si>
  <si>
    <t>都市ガスの
標準発熱量</t>
    <rPh sb="0" eb="2">
      <t>トシ</t>
    </rPh>
    <rPh sb="6" eb="8">
      <t>ヒョウジュン</t>
    </rPh>
    <rPh sb="8" eb="10">
      <t>ハツネツ</t>
    </rPh>
    <rPh sb="10" eb="11">
      <t>リョウ</t>
    </rPh>
    <phoneticPr fontId="4"/>
  </si>
  <si>
    <t>都市ガスの
年間使用量</t>
    <rPh sb="0" eb="2">
      <t>トシ</t>
    </rPh>
    <rPh sb="6" eb="8">
      <t>ネンカン</t>
    </rPh>
    <rPh sb="8" eb="11">
      <t>シヨウリョウ</t>
    </rPh>
    <phoneticPr fontId="4"/>
  </si>
  <si>
    <t>Ａ重油ボイラーの
ボイラー効率</t>
    <rPh sb="1" eb="3">
      <t>ジュウユ</t>
    </rPh>
    <rPh sb="13" eb="15">
      <t>コウリツ</t>
    </rPh>
    <phoneticPr fontId="4"/>
  </si>
  <si>
    <t>都市ガスボイラーの
ボイラー効率</t>
    <rPh sb="0" eb="2">
      <t>トシ</t>
    </rPh>
    <rPh sb="14" eb="16">
      <t>コウリツ</t>
    </rPh>
    <phoneticPr fontId="4"/>
  </si>
  <si>
    <t>（GJ/ℓ）</t>
  </si>
  <si>
    <t>（GJ/kg）</t>
  </si>
  <si>
    <t>（GJ/Nm3）</t>
  </si>
  <si>
    <t>燃料の種類</t>
    <rPh sb="0" eb="2">
      <t>ネンリョウ</t>
    </rPh>
    <rPh sb="3" eb="5">
      <t>シュルイ</t>
    </rPh>
    <phoneticPr fontId="4"/>
  </si>
  <si>
    <t>設備</t>
    <rPh sb="0" eb="2">
      <t>セツビ</t>
    </rPh>
    <phoneticPr fontId="3"/>
  </si>
  <si>
    <t>照明</t>
    <rPh sb="0" eb="2">
      <t>ショウメイ</t>
    </rPh>
    <phoneticPr fontId="3"/>
  </si>
  <si>
    <t>小計</t>
    <rPh sb="0" eb="2">
      <t>ショウケイ</t>
    </rPh>
    <phoneticPr fontId="3"/>
  </si>
  <si>
    <t>（tCO2/年）</t>
    <phoneticPr fontId="3"/>
  </si>
  <si>
    <t>（tCO2/年）</t>
    <phoneticPr fontId="3"/>
  </si>
  <si>
    <t>合計</t>
    <rPh sb="0" eb="2">
      <t>ゴウケイ</t>
    </rPh>
    <phoneticPr fontId="3"/>
  </si>
  <si>
    <t>照明に対する補助対象事業費</t>
    <rPh sb="0" eb="2">
      <t>ショウメイ</t>
    </rPh>
    <rPh sb="3" eb="4">
      <t>タイ</t>
    </rPh>
    <rPh sb="6" eb="8">
      <t>ホジョ</t>
    </rPh>
    <rPh sb="8" eb="10">
      <t>タイショウ</t>
    </rPh>
    <rPh sb="10" eb="13">
      <t>ジギョウヒ</t>
    </rPh>
    <phoneticPr fontId="3"/>
  </si>
  <si>
    <t>照明に対する削減量</t>
    <rPh sb="0" eb="2">
      <t>ショウメイ</t>
    </rPh>
    <rPh sb="3" eb="4">
      <t>タイ</t>
    </rPh>
    <rPh sb="6" eb="8">
      <t>サクゲン</t>
    </rPh>
    <rPh sb="8" eb="9">
      <t>リョウ</t>
    </rPh>
    <phoneticPr fontId="3"/>
  </si>
  <si>
    <t>空調</t>
    <rPh sb="0" eb="2">
      <t>クウチョウ</t>
    </rPh>
    <phoneticPr fontId="3"/>
  </si>
  <si>
    <t>空調に対する削減量</t>
    <rPh sb="0" eb="2">
      <t>クウチョウ</t>
    </rPh>
    <rPh sb="3" eb="4">
      <t>タイ</t>
    </rPh>
    <rPh sb="6" eb="8">
      <t>サクゲン</t>
    </rPh>
    <rPh sb="8" eb="9">
      <t>リョウ</t>
    </rPh>
    <phoneticPr fontId="3"/>
  </si>
  <si>
    <t>空調に対する補助対象事業費</t>
    <rPh sb="0" eb="2">
      <t>クウチョウ</t>
    </rPh>
    <rPh sb="3" eb="4">
      <t>タイ</t>
    </rPh>
    <rPh sb="6" eb="8">
      <t>ホジョ</t>
    </rPh>
    <rPh sb="8" eb="10">
      <t>タイショウ</t>
    </rPh>
    <rPh sb="10" eb="13">
      <t>ジギョウヒ</t>
    </rPh>
    <phoneticPr fontId="3"/>
  </si>
  <si>
    <t>・その他
ボイラー</t>
    <rPh sb="3" eb="4">
      <t>タ</t>
    </rPh>
    <phoneticPr fontId="3"/>
  </si>
  <si>
    <t>ボイラー・その他に対する補助対象事業費</t>
    <rPh sb="7" eb="8">
      <t>タ</t>
    </rPh>
    <rPh sb="9" eb="10">
      <t>タイ</t>
    </rPh>
    <rPh sb="12" eb="14">
      <t>ホジョ</t>
    </rPh>
    <rPh sb="14" eb="16">
      <t>タイショウ</t>
    </rPh>
    <rPh sb="16" eb="19">
      <t>ジギョウヒ</t>
    </rPh>
    <phoneticPr fontId="3"/>
  </si>
  <si>
    <t>ボイラー・その他に対する削減量</t>
    <rPh sb="7" eb="8">
      <t>タ</t>
    </rPh>
    <rPh sb="9" eb="10">
      <t>タイ</t>
    </rPh>
    <rPh sb="12" eb="14">
      <t>サクゲン</t>
    </rPh>
    <rPh sb="14" eb="15">
      <t>リョウ</t>
    </rPh>
    <phoneticPr fontId="3"/>
  </si>
  <si>
    <t>　　　　　　　　　　　　　　　　　　</t>
    <phoneticPr fontId="3"/>
  </si>
  <si>
    <t>温室効果ガス削減効果算出シート</t>
    <phoneticPr fontId="3"/>
  </si>
  <si>
    <t>　</t>
    <phoneticPr fontId="4"/>
  </si>
  <si>
    <t>ボイラー効率は高位発熱量のものを入力してください。</t>
    <phoneticPr fontId="4"/>
  </si>
  <si>
    <t>年間消費電力量の記載数値の基となる、メーカーの証明書・提案書等を添付してください。</t>
    <rPh sb="0" eb="2">
      <t>ネンカン</t>
    </rPh>
    <rPh sb="2" eb="4">
      <t>ショウヒ</t>
    </rPh>
    <rPh sb="4" eb="6">
      <t>デンリョク</t>
    </rPh>
    <rPh sb="6" eb="7">
      <t>リョウ</t>
    </rPh>
    <rPh sb="8" eb="10">
      <t>キサイ</t>
    </rPh>
    <rPh sb="10" eb="12">
      <t>スウチ</t>
    </rPh>
    <rPh sb="13" eb="14">
      <t>モト</t>
    </rPh>
    <rPh sb="23" eb="26">
      <t>ショウメイショ</t>
    </rPh>
    <rPh sb="30" eb="31">
      <t>トウ</t>
    </rPh>
    <rPh sb="32" eb="34">
      <t>テンプ</t>
    </rPh>
    <phoneticPr fontId="4"/>
  </si>
  <si>
    <t>申請者名（法人名）</t>
    <rPh sb="0" eb="3">
      <t>シンセイシャ</t>
    </rPh>
    <rPh sb="3" eb="4">
      <t>メイ</t>
    </rPh>
    <rPh sb="5" eb="8">
      <t>ホウジンメイ</t>
    </rPh>
    <phoneticPr fontId="3"/>
  </si>
  <si>
    <t>色のシートに必要項目を入力してください</t>
    <phoneticPr fontId="3"/>
  </si>
  <si>
    <t>消費電力算出・比較表</t>
    <phoneticPr fontId="3"/>
  </si>
  <si>
    <t>使用日数</t>
    <rPh sb="0" eb="2">
      <t>シヨウ</t>
    </rPh>
    <rPh sb="2" eb="4">
      <t>ニッスウ</t>
    </rPh>
    <phoneticPr fontId="3"/>
  </si>
  <si>
    <t>使用時間</t>
    <rPh sb="0" eb="2">
      <t>シヨウ</t>
    </rPh>
    <rPh sb="2" eb="4">
      <t>ジカン</t>
    </rPh>
    <phoneticPr fontId="3"/>
  </si>
  <si>
    <t>総使用時間</t>
    <rPh sb="0" eb="1">
      <t>ソウ</t>
    </rPh>
    <rPh sb="1" eb="3">
      <t>シヨウ</t>
    </rPh>
    <rPh sb="3" eb="5">
      <t>ジカン</t>
    </rPh>
    <phoneticPr fontId="3"/>
  </si>
  <si>
    <t>消費電力量差</t>
    <rPh sb="0" eb="2">
      <t>ショウヒ</t>
    </rPh>
    <rPh sb="2" eb="4">
      <t>デンリョク</t>
    </rPh>
    <rPh sb="4" eb="5">
      <t>リョウ</t>
    </rPh>
    <rPh sb="5" eb="6">
      <t>サ</t>
    </rPh>
    <phoneticPr fontId="3"/>
  </si>
  <si>
    <t>型番</t>
    <rPh sb="0" eb="2">
      <t>カタバン</t>
    </rPh>
    <phoneticPr fontId="3"/>
  </si>
  <si>
    <t>消費電力</t>
    <phoneticPr fontId="3"/>
  </si>
  <si>
    <t>本数</t>
    <rPh sb="0" eb="1">
      <t>ホン</t>
    </rPh>
    <rPh sb="1" eb="2">
      <t>スウ</t>
    </rPh>
    <phoneticPr fontId="3"/>
  </si>
  <si>
    <t>消費電力量</t>
    <rPh sb="0" eb="2">
      <t>ショウヒ</t>
    </rPh>
    <rPh sb="2" eb="5">
      <t>デンリョクリョウ</t>
    </rPh>
    <phoneticPr fontId="3"/>
  </si>
  <si>
    <t>(日/年)</t>
    <rPh sb="1" eb="2">
      <t>ニチ</t>
    </rPh>
    <rPh sb="3" eb="4">
      <t>ネン</t>
    </rPh>
    <phoneticPr fontId="3"/>
  </si>
  <si>
    <t>○○：○○</t>
    <phoneticPr fontId="3"/>
  </si>
  <si>
    <t>～</t>
    <phoneticPr fontId="3"/>
  </si>
  <si>
    <t>○○：○○</t>
    <phoneticPr fontId="3"/>
  </si>
  <si>
    <t>(h/日)</t>
    <rPh sb="3" eb="4">
      <t>ニチ</t>
    </rPh>
    <phoneticPr fontId="3"/>
  </si>
  <si>
    <t>(h/年)</t>
    <rPh sb="3" eb="4">
      <t>ネン</t>
    </rPh>
    <phoneticPr fontId="3"/>
  </si>
  <si>
    <t>(W)</t>
    <phoneticPr fontId="3"/>
  </si>
  <si>
    <t>(kWh/年)</t>
    <phoneticPr fontId="3"/>
  </si>
  <si>
    <t>(kWh/年)</t>
    <rPh sb="5" eb="6">
      <t>ネン</t>
    </rPh>
    <phoneticPr fontId="3"/>
  </si>
  <si>
    <t>※</t>
    <phoneticPr fontId="3"/>
  </si>
  <si>
    <t>【注意】</t>
    <phoneticPr fontId="3"/>
  </si>
  <si>
    <t>定格冷房能力(kW)</t>
    <phoneticPr fontId="4"/>
  </si>
  <si>
    <t>定格暖房能力(kW)</t>
    <rPh sb="2" eb="4">
      <t>ダンボウ</t>
    </rPh>
    <phoneticPr fontId="4"/>
  </si>
  <si>
    <r>
      <t>(kW</t>
    </r>
    <r>
      <rPr>
        <sz val="10.5"/>
        <rFont val="ＭＳ 明朝"/>
        <family val="1"/>
        <charset val="128"/>
      </rPr>
      <t>h</t>
    </r>
    <r>
      <rPr>
        <sz val="10.5"/>
        <rFont val="ＭＳ 明朝"/>
        <family val="1"/>
        <charset val="128"/>
      </rPr>
      <t>)</t>
    </r>
    <phoneticPr fontId="4"/>
  </si>
  <si>
    <r>
      <t>(kW</t>
    </r>
    <r>
      <rPr>
        <sz val="10.5"/>
        <rFont val="ＭＳ 明朝"/>
        <family val="1"/>
        <charset val="128"/>
      </rPr>
      <t>h</t>
    </r>
    <r>
      <rPr>
        <sz val="10.5"/>
        <rFont val="ＭＳ 明朝"/>
        <family val="1"/>
        <charset val="128"/>
      </rPr>
      <t>)</t>
    </r>
    <phoneticPr fontId="4"/>
  </si>
  <si>
    <t>補助金交付申請書の提出前に、京都府地球温暖化対策課で事前確認を受けてください。</t>
    <rPh sb="0" eb="3">
      <t>ホジョキン</t>
    </rPh>
    <rPh sb="3" eb="5">
      <t>コウフ</t>
    </rPh>
    <rPh sb="5" eb="7">
      <t>シンセイ</t>
    </rPh>
    <rPh sb="7" eb="8">
      <t>ショ</t>
    </rPh>
    <rPh sb="9" eb="11">
      <t>テイシュツ</t>
    </rPh>
    <rPh sb="11" eb="12">
      <t>ゼン</t>
    </rPh>
    <rPh sb="14" eb="17">
      <t>キョウトフ</t>
    </rPh>
    <rPh sb="17" eb="25">
      <t>チキュウオンダンカタイサクカ</t>
    </rPh>
    <rPh sb="26" eb="28">
      <t>ジゼン</t>
    </rPh>
    <rPh sb="28" eb="30">
      <t>カクニン</t>
    </rPh>
    <rPh sb="31" eb="32">
      <t>ウ</t>
    </rPh>
    <phoneticPr fontId="3"/>
  </si>
  <si>
    <t>電力</t>
    <rPh sb="0" eb="2">
      <t>デンリョク</t>
    </rPh>
    <phoneticPr fontId="3"/>
  </si>
  <si>
    <t>【使い方】
（１）　①番号の欄に、以下「使用エネルギーの燃料種」表から該当する番号を選択し、入力して下さい。
（２）　②欄に、エネルギー使用量の単位が表示されるので、今回更新を行う機器の年間エネルギー使用量を表示された単位で
　　　  記入して下さい。（更新前、更新後のそれぞれの機器の年間エネルギー使用量を該当欄に入力して下さい。）
（３）　③欄に、補助対象事業費を入力して下さい。
（４）　全ての値の入力が終了すると、④欄に削減効果が表示されます。
　　　　※それぞれの機器について、補助対象経費100万円あたりの削減効果が3ｔ-CO2/年以上（照明機器の場合は6ｔ-CO2/年以上）
　　　　　 が補助対象要件です。</t>
    <rPh sb="1" eb="2">
      <t>ツカ</t>
    </rPh>
    <rPh sb="3" eb="4">
      <t>カタ</t>
    </rPh>
    <rPh sb="11" eb="13">
      <t>バンゴウ</t>
    </rPh>
    <rPh sb="14" eb="15">
      <t>ラン</t>
    </rPh>
    <rPh sb="17" eb="19">
      <t>イカ</t>
    </rPh>
    <rPh sb="20" eb="22">
      <t>シヨウ</t>
    </rPh>
    <rPh sb="28" eb="30">
      <t>ネンリョウ</t>
    </rPh>
    <rPh sb="30" eb="31">
      <t>シュ</t>
    </rPh>
    <rPh sb="32" eb="33">
      <t>ヒョウ</t>
    </rPh>
    <rPh sb="35" eb="37">
      <t>ガイトウ</t>
    </rPh>
    <rPh sb="39" eb="41">
      <t>バンゴウ</t>
    </rPh>
    <rPh sb="42" eb="44">
      <t>センタク</t>
    </rPh>
    <rPh sb="46" eb="48">
      <t>ニュウリョク</t>
    </rPh>
    <rPh sb="50" eb="51">
      <t>クダ</t>
    </rPh>
    <rPh sb="60" eb="61">
      <t>ラン</t>
    </rPh>
    <rPh sb="68" eb="71">
      <t>シヨウリョウ</t>
    </rPh>
    <rPh sb="72" eb="74">
      <t>タンイ</t>
    </rPh>
    <rPh sb="75" eb="77">
      <t>ヒョウジ</t>
    </rPh>
    <rPh sb="83" eb="85">
      <t>コンカイ</t>
    </rPh>
    <rPh sb="88" eb="89">
      <t>オコナ</t>
    </rPh>
    <rPh sb="90" eb="92">
      <t>キキ</t>
    </rPh>
    <rPh sb="93" eb="95">
      <t>ネンカン</t>
    </rPh>
    <rPh sb="100" eb="103">
      <t>シヨウリョウ</t>
    </rPh>
    <rPh sb="104" eb="106">
      <t>ヒョウジ</t>
    </rPh>
    <rPh sb="109" eb="111">
      <t>タンイ</t>
    </rPh>
    <rPh sb="118" eb="120">
      <t>キニュウ</t>
    </rPh>
    <rPh sb="122" eb="123">
      <t>クダ</t>
    </rPh>
    <rPh sb="173" eb="174">
      <t>ラン</t>
    </rPh>
    <rPh sb="176" eb="178">
      <t>ホジョ</t>
    </rPh>
    <rPh sb="178" eb="180">
      <t>タイショウ</t>
    </rPh>
    <rPh sb="180" eb="183">
      <t>ジギョウヒ</t>
    </rPh>
    <rPh sb="184" eb="186">
      <t>ニュウリョク</t>
    </rPh>
    <rPh sb="188" eb="189">
      <t>クダ</t>
    </rPh>
    <rPh sb="197" eb="198">
      <t>スベ</t>
    </rPh>
    <rPh sb="200" eb="201">
      <t>アタイ</t>
    </rPh>
    <rPh sb="202" eb="204">
      <t>ニュウリョク</t>
    </rPh>
    <rPh sb="205" eb="207">
      <t>シュウリョウ</t>
    </rPh>
    <rPh sb="212" eb="213">
      <t>ラン</t>
    </rPh>
    <rPh sb="214" eb="216">
      <t>サクゲン</t>
    </rPh>
    <rPh sb="216" eb="218">
      <t>コウカ</t>
    </rPh>
    <rPh sb="219" eb="221">
      <t>ヒョウジ</t>
    </rPh>
    <rPh sb="237" eb="239">
      <t>キキ</t>
    </rPh>
    <rPh sb="244" eb="246">
      <t>ホジョ</t>
    </rPh>
    <rPh sb="246" eb="248">
      <t>タイショウ</t>
    </rPh>
    <rPh sb="248" eb="250">
      <t>ケイヒ</t>
    </rPh>
    <rPh sb="253" eb="254">
      <t>マン</t>
    </rPh>
    <rPh sb="275" eb="277">
      <t>ショウメイ</t>
    </rPh>
    <rPh sb="277" eb="279">
      <t>キキ</t>
    </rPh>
    <rPh sb="280" eb="282">
      <t>バアイ</t>
    </rPh>
    <rPh sb="302" eb="304">
      <t>ホジョ</t>
    </rPh>
    <rPh sb="304" eb="306">
      <t>タイショウ</t>
    </rPh>
    <rPh sb="306" eb="308">
      <t>ヨウケン</t>
    </rPh>
    <phoneticPr fontId="3"/>
  </si>
  <si>
    <t>○更新前</t>
    <rPh sb="3" eb="4">
      <t>マエ</t>
    </rPh>
    <phoneticPr fontId="3"/>
  </si>
  <si>
    <t>○更新後</t>
    <phoneticPr fontId="3"/>
  </si>
  <si>
    <t>照明設備の更新に伴うデータ入力シート</t>
  </si>
  <si>
    <t>更新前</t>
    <phoneticPr fontId="3"/>
  </si>
  <si>
    <t>更新後</t>
    <rPh sb="2" eb="3">
      <t>ゴ</t>
    </rPh>
    <phoneticPr fontId="3"/>
  </si>
  <si>
    <t>※更新前・更新後の消費電力量の合計を、入力シート１のエネルギー消費量にそれぞれ入力してください</t>
    <rPh sb="9" eb="11">
      <t>ショウヒ</t>
    </rPh>
    <rPh sb="13" eb="14">
      <t>リョウ</t>
    </rPh>
    <phoneticPr fontId="3"/>
  </si>
  <si>
    <t>ＬＥＤ照明に更新する場合、安定器の取り外しや配線の変更等の工事を伴わないものは、消耗品（ＬＥＤ電球）の購入に当たり、補助対象外となります。</t>
  </si>
  <si>
    <t>空調設備の更新に伴うデータ入力シート</t>
    <rPh sb="0" eb="2">
      <t>クウチョウ</t>
    </rPh>
    <rPh sb="2" eb="4">
      <t>セツビ</t>
    </rPh>
    <rPh sb="8" eb="9">
      <t>トモナ</t>
    </rPh>
    <rPh sb="13" eb="15">
      <t>ニュウリョク</t>
    </rPh>
    <phoneticPr fontId="4"/>
  </si>
  <si>
    <t>（電力使用の空調機器から、電力を使用しない空調機器（例えば、ガス空調）に更新する場合はご相談ください）</t>
    <rPh sb="1" eb="3">
      <t>デンリョク</t>
    </rPh>
    <rPh sb="3" eb="5">
      <t>シヨウ</t>
    </rPh>
    <rPh sb="6" eb="8">
      <t>クウチョウ</t>
    </rPh>
    <rPh sb="8" eb="10">
      <t>キキ</t>
    </rPh>
    <rPh sb="13" eb="15">
      <t>デンリョク</t>
    </rPh>
    <rPh sb="16" eb="18">
      <t>シヨウ</t>
    </rPh>
    <rPh sb="21" eb="23">
      <t>クウチョウ</t>
    </rPh>
    <rPh sb="23" eb="25">
      <t>キキ</t>
    </rPh>
    <rPh sb="26" eb="27">
      <t>タト</t>
    </rPh>
    <rPh sb="32" eb="34">
      <t>クウチョウ</t>
    </rPh>
    <rPh sb="40" eb="42">
      <t>バアイ</t>
    </rPh>
    <rPh sb="44" eb="46">
      <t>ソウダン</t>
    </rPh>
    <phoneticPr fontId="4"/>
  </si>
  <si>
    <t>更新前</t>
    <phoneticPr fontId="4"/>
  </si>
  <si>
    <t>更新後</t>
    <rPh sb="2" eb="3">
      <t>ゴ</t>
    </rPh>
    <phoneticPr fontId="4"/>
  </si>
  <si>
    <t>ボイラー設備の更新に伴うデータ入力シート</t>
    <rPh sb="4" eb="6">
      <t>セツビ</t>
    </rPh>
    <rPh sb="10" eb="11">
      <t>トモナ</t>
    </rPh>
    <rPh sb="15" eb="17">
      <t>ニュウリョク</t>
    </rPh>
    <phoneticPr fontId="4"/>
  </si>
  <si>
    <t>更新前後でボイラーの容量が異なる場合は、補助金の算定方法も異なりますので、あらかじめご承知ください。</t>
    <rPh sb="2" eb="3">
      <t>マエ</t>
    </rPh>
    <rPh sb="3" eb="4">
      <t>ゴ</t>
    </rPh>
    <rPh sb="10" eb="12">
      <t>ヨウリョウ</t>
    </rPh>
    <rPh sb="13" eb="14">
      <t>コト</t>
    </rPh>
    <rPh sb="16" eb="18">
      <t>バアイ</t>
    </rPh>
    <rPh sb="20" eb="23">
      <t>ホジョキン</t>
    </rPh>
    <rPh sb="24" eb="26">
      <t>サンテイ</t>
    </rPh>
    <rPh sb="26" eb="28">
      <t>ホウホウ</t>
    </rPh>
    <rPh sb="29" eb="30">
      <t>コト</t>
    </rPh>
    <rPh sb="43" eb="45">
      <t>ショウチ</t>
    </rPh>
    <phoneticPr fontId="4"/>
  </si>
  <si>
    <t>更新後</t>
    <phoneticPr fontId="4"/>
  </si>
  <si>
    <t>更新前のボイラーのエネルギー使用量</t>
    <rPh sb="2" eb="3">
      <t>マエ</t>
    </rPh>
    <rPh sb="14" eb="16">
      <t>シヨウ</t>
    </rPh>
    <rPh sb="16" eb="17">
      <t>リョウ</t>
    </rPh>
    <phoneticPr fontId="4"/>
  </si>
  <si>
    <t>更新後のボイラーのエネルギー使用量</t>
    <rPh sb="2" eb="3">
      <t>アト</t>
    </rPh>
    <rPh sb="14" eb="16">
      <t>シヨウ</t>
    </rPh>
    <rPh sb="16" eb="17">
      <t>リョウ</t>
    </rPh>
    <phoneticPr fontId="4"/>
  </si>
  <si>
    <t>※更新前後のボイラーのエネルギー消費量を</t>
    <rPh sb="3" eb="5">
      <t>ゼンゴ</t>
    </rPh>
    <rPh sb="16" eb="19">
      <t>ショウヒリョウ</t>
    </rPh>
    <phoneticPr fontId="4"/>
  </si>
  <si>
    <t>計算の一例【重油ボイラー（Ａ重油使用）をガスボイラー（都市ガス使用）に更新したとき】</t>
    <rPh sb="0" eb="2">
      <t>ケイサン</t>
    </rPh>
    <rPh sb="3" eb="5">
      <t>イチレイ</t>
    </rPh>
    <rPh sb="6" eb="8">
      <t>ジュウユ</t>
    </rPh>
    <rPh sb="14" eb="16">
      <t>ジュウユ</t>
    </rPh>
    <rPh sb="16" eb="18">
      <t>シヨウ</t>
    </rPh>
    <rPh sb="27" eb="29">
      <t>トシ</t>
    </rPh>
    <rPh sb="31" eb="33">
      <t>シヨウ</t>
    </rPh>
    <phoneticPr fontId="4"/>
  </si>
  <si>
    <t>工場棟　１階
Ａ事務室</t>
    <rPh sb="0" eb="2">
      <t>コウジョウ</t>
    </rPh>
    <rPh sb="2" eb="3">
      <t>トウ</t>
    </rPh>
    <rPh sb="5" eb="6">
      <t>カイ</t>
    </rPh>
    <rPh sb="8" eb="11">
      <t>ジムシツ</t>
    </rPh>
    <phoneticPr fontId="4"/>
  </si>
  <si>
    <t>～</t>
    <phoneticPr fontId="4"/>
  </si>
  <si>
    <t>旧①
HA40025H</t>
    <rPh sb="0" eb="1">
      <t>キュウ</t>
    </rPh>
    <phoneticPr fontId="4"/>
  </si>
  <si>
    <t>新①
HN40MN-1900</t>
    <rPh sb="0" eb="1">
      <t>シン</t>
    </rPh>
    <phoneticPr fontId="4"/>
  </si>
  <si>
    <t>工場棟　１階
Ｂ食堂</t>
    <rPh sb="0" eb="2">
      <t>コウジョウ</t>
    </rPh>
    <rPh sb="2" eb="3">
      <t>トウ</t>
    </rPh>
    <rPh sb="5" eb="6">
      <t>カイ</t>
    </rPh>
    <rPh sb="8" eb="10">
      <t>ショクドウ</t>
    </rPh>
    <phoneticPr fontId="4"/>
  </si>
  <si>
    <t>～</t>
  </si>
  <si>
    <t>工場棟　１階
Ｃ工場</t>
    <rPh sb="0" eb="2">
      <t>コウジョウ</t>
    </rPh>
    <rPh sb="2" eb="3">
      <t>トウ</t>
    </rPh>
    <rPh sb="5" eb="6">
      <t>カイ</t>
    </rPh>
    <rPh sb="8" eb="10">
      <t>コウジョウ</t>
    </rPh>
    <phoneticPr fontId="4"/>
  </si>
  <si>
    <t>旧②
FH24342G</t>
    <rPh sb="0" eb="1">
      <t>キュウ</t>
    </rPh>
    <phoneticPr fontId="4"/>
  </si>
  <si>
    <t>新②
HN20MN-1000</t>
    <rPh sb="0" eb="1">
      <t>シン</t>
    </rPh>
    <phoneticPr fontId="4"/>
  </si>
  <si>
    <t>工場棟　２階
Ｄ休憩室</t>
    <rPh sb="0" eb="2">
      <t>コウジョウ</t>
    </rPh>
    <rPh sb="2" eb="3">
      <t>トウ</t>
    </rPh>
    <rPh sb="5" eb="6">
      <t>カイ</t>
    </rPh>
    <rPh sb="8" eb="11">
      <t>キュウケイシツ</t>
    </rPh>
    <phoneticPr fontId="4"/>
  </si>
  <si>
    <t>工場棟　２階
Ｅ倉庫１</t>
    <rPh sb="0" eb="2">
      <t>コウジョウ</t>
    </rPh>
    <rPh sb="2" eb="3">
      <t>トウ</t>
    </rPh>
    <rPh sb="5" eb="6">
      <t>カイ</t>
    </rPh>
    <rPh sb="8" eb="10">
      <t>ソウコ</t>
    </rPh>
    <phoneticPr fontId="4"/>
  </si>
  <si>
    <t>工場棟　２階
Ｆ倉庫２</t>
    <rPh sb="0" eb="2">
      <t>コウジョウ</t>
    </rPh>
    <rPh sb="2" eb="3">
      <t>トウ</t>
    </rPh>
    <rPh sb="5" eb="6">
      <t>カイ</t>
    </rPh>
    <rPh sb="8" eb="10">
      <t>ソウコ</t>
    </rPh>
    <phoneticPr fontId="4"/>
  </si>
  <si>
    <t>倉庫棟　１階
Ｇ倉庫１</t>
    <rPh sb="0" eb="2">
      <t>ソウコ</t>
    </rPh>
    <rPh sb="2" eb="3">
      <t>トウ</t>
    </rPh>
    <rPh sb="5" eb="6">
      <t>カイ</t>
    </rPh>
    <rPh sb="8" eb="10">
      <t>ソウコ</t>
    </rPh>
    <phoneticPr fontId="4"/>
  </si>
  <si>
    <t>倉庫棟　１階
Ｈ倉庫２</t>
    <rPh sb="0" eb="2">
      <t>ソウコ</t>
    </rPh>
    <rPh sb="2" eb="3">
      <t>トウ</t>
    </rPh>
    <rPh sb="5" eb="6">
      <t>カイ</t>
    </rPh>
    <rPh sb="8" eb="10">
      <t>ソウコ</t>
    </rPh>
    <phoneticPr fontId="4"/>
  </si>
  <si>
    <t>倉庫棟　１階
Ｉ廊下</t>
    <rPh sb="0" eb="2">
      <t>ソウコ</t>
    </rPh>
    <rPh sb="2" eb="3">
      <t>トウ</t>
    </rPh>
    <rPh sb="5" eb="6">
      <t>カイ</t>
    </rPh>
    <rPh sb="8" eb="10">
      <t>ロウカ</t>
    </rPh>
    <phoneticPr fontId="4"/>
  </si>
  <si>
    <r>
      <t>ＣＯ</t>
    </r>
    <r>
      <rPr>
        <vertAlign val="subscript"/>
        <sz val="10.5"/>
        <rFont val="ＭＳ 明朝"/>
        <family val="1"/>
        <charset val="128"/>
      </rPr>
      <t>２</t>
    </r>
    <r>
      <rPr>
        <sz val="10.5"/>
        <rFont val="ＭＳ 明朝"/>
        <family val="1"/>
        <charset val="128"/>
      </rPr>
      <t>排出量</t>
    </r>
    <rPh sb="3" eb="6">
      <t>ハイシュツリョウ</t>
    </rPh>
    <phoneticPr fontId="3"/>
  </si>
  <si>
    <t>削減効果</t>
    <rPh sb="0" eb="2">
      <t>サクゲン</t>
    </rPh>
    <rPh sb="2" eb="4">
      <t>コウカ</t>
    </rPh>
    <phoneticPr fontId="3"/>
  </si>
  <si>
    <r>
      <t>t-CO</t>
    </r>
    <r>
      <rPr>
        <vertAlign val="subscript"/>
        <sz val="11"/>
        <color indexed="8"/>
        <rFont val="ＭＳ Ｐゴシック"/>
        <family val="3"/>
        <charset val="128"/>
      </rPr>
      <t>2</t>
    </r>
    <r>
      <rPr>
        <sz val="10.5"/>
        <rFont val="ＭＳ 明朝"/>
        <family val="1"/>
        <charset val="128"/>
      </rPr>
      <t>/年</t>
    </r>
    <rPh sb="6" eb="7">
      <t>ネン</t>
    </rPh>
    <phoneticPr fontId="3"/>
  </si>
  <si>
    <t>照明設備の更新に伴うデータ入力シート</t>
    <rPh sb="0" eb="2">
      <t>ショウメイ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</si>
</sst>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0.0_ "/>
    <numFmt numFmtId="177" formatCode="0_ "/>
    <numFmt numFmtId="178" formatCode="0.00000"/>
    <numFmt numFmtId="179" formatCode="#,##0.0000000_);[Red]\(#,##0.0000000\)"/>
    <numFmt numFmtId="180" formatCode="0.0"/>
    <numFmt numFmtId="181" formatCode="0.000"/>
    <numFmt numFmtId="182" formatCode="#,##0.0_ "/>
  </numFmts>
  <fonts count="51" x14ac:knownFonts="1">
    <font>
      <sz val="10.5"/>
      <name val="ＭＳ 明朝"/>
      <family val="1"/>
      <charset val="128"/>
    </font>
    <font>
      <sz val="11"/>
      <name val="ＭＳ Ｐゴシック"/>
      <family val="3"/>
      <charset val="128"/>
    </font>
    <font>
      <sz val="10.5"/>
      <name val="ＭＳ 明朝"/>
      <family val="1"/>
      <charset val="128"/>
    </font>
    <font>
      <sz val="6"/>
      <name val="ＭＳ Ｐゴシック"/>
      <family val="3"/>
      <charset val="128"/>
    </font>
    <font>
      <sz val="6"/>
      <name val="ＭＳ 明朝"/>
      <family val="1"/>
      <charset val="128"/>
    </font>
    <font>
      <sz val="18"/>
      <name val="ＭＳ Ｐゴシック"/>
      <family val="3"/>
      <charset val="128"/>
    </font>
    <font>
      <sz val="12"/>
      <name val="ＭＳ Ｐゴシック"/>
      <family val="3"/>
      <charset val="128"/>
    </font>
    <font>
      <b/>
      <u/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8"/>
      <name val="ＭＳ 明朝"/>
      <family val="1"/>
      <charset val="128"/>
    </font>
    <font>
      <b/>
      <sz val="10.5"/>
      <name val="ＭＳ 明朝"/>
      <family val="1"/>
      <charset val="128"/>
    </font>
    <font>
      <sz val="11"/>
      <name val="ＭＳ 明朝"/>
      <family val="1"/>
      <charset val="128"/>
    </font>
    <font>
      <sz val="7"/>
      <name val="ＭＳ Ｐゴシック"/>
      <family val="3"/>
      <charset val="128"/>
    </font>
    <font>
      <sz val="22"/>
      <name val="ＭＳ Ｐゴシック"/>
      <family val="3"/>
      <charset val="128"/>
    </font>
    <font>
      <b/>
      <sz val="16"/>
      <name val="HGPｺﾞｼｯｸM"/>
      <family val="3"/>
      <charset val="128"/>
    </font>
    <font>
      <b/>
      <sz val="12"/>
      <name val="HGPｺﾞｼｯｸM"/>
      <family val="3"/>
      <charset val="128"/>
    </font>
    <font>
      <b/>
      <sz val="9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8"/>
      <name val="HGPｺﾞｼｯｸM"/>
      <family val="3"/>
      <charset val="128"/>
    </font>
    <font>
      <b/>
      <sz val="16"/>
      <color indexed="8"/>
      <name val="HGPｺﾞｼｯｸM"/>
      <family val="3"/>
      <charset val="128"/>
    </font>
    <font>
      <b/>
      <sz val="10.5"/>
      <color indexed="8"/>
      <name val="HGPｺﾞｼｯｸM"/>
      <family val="3"/>
      <charset val="128"/>
    </font>
    <font>
      <sz val="9"/>
      <color indexed="8"/>
      <name val="ＭＳ Ｐゴシック"/>
      <family val="3"/>
      <charset val="128"/>
    </font>
    <font>
      <sz val="18"/>
      <color indexed="8"/>
      <name val="ＭＳ Ｐゴシック"/>
      <family val="3"/>
      <charset val="128"/>
    </font>
    <font>
      <u/>
      <sz val="18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  <scheme val="minor"/>
    </font>
    <font>
      <sz val="11"/>
      <color indexed="9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</font>
    <font>
      <b/>
      <sz val="11"/>
      <color indexed="9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indexed="1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indexed="8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6"/>
      <color indexed="8"/>
      <name val="ＭＳ Ｐゴシック"/>
      <family val="3"/>
      <charset val="128"/>
      <scheme val="minor"/>
    </font>
    <font>
      <sz val="18"/>
      <color indexed="8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vertAlign val="subscript"/>
      <sz val="10.5"/>
      <name val="ＭＳ 明朝"/>
      <family val="1"/>
      <charset val="128"/>
    </font>
    <font>
      <vertAlign val="subscript"/>
      <sz val="11"/>
      <color indexed="8"/>
      <name val="ＭＳ Ｐゴシック"/>
      <family val="3"/>
      <charset val="128"/>
    </font>
    <font>
      <sz val="9"/>
      <color indexed="81"/>
      <name val="ＭＳ Ｐゴシック"/>
      <family val="3"/>
      <charset val="128"/>
    </font>
  </fonts>
  <fills count="41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79985961485641044"/>
        <bgColor indexed="64"/>
      </patternFill>
    </fill>
    <fill>
      <patternFill patternType="solid">
        <fgColor theme="9" tint="0.79985961485641044"/>
        <bgColor indexed="64"/>
      </patternFill>
    </fill>
    <fill>
      <patternFill patternType="solid">
        <fgColor theme="4" tint="0.59987182226020086"/>
        <bgColor indexed="64"/>
      </patternFill>
    </fill>
    <fill>
      <patternFill patternType="solid">
        <fgColor theme="5" tint="0.59987182226020086"/>
        <bgColor indexed="64"/>
      </patternFill>
    </fill>
    <fill>
      <patternFill patternType="solid">
        <fgColor theme="7" tint="0.59987182226020086"/>
        <bgColor indexed="64"/>
      </patternFill>
    </fill>
    <fill>
      <patternFill patternType="solid">
        <fgColor theme="8" tint="0.59987182226020086"/>
        <bgColor indexed="64"/>
      </patternFill>
    </fill>
    <fill>
      <patternFill patternType="solid">
        <fgColor theme="9" tint="0.59987182226020086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59987182226020086"/>
        <bgColor indexed="64"/>
      </patternFill>
    </fill>
    <fill>
      <patternFill patternType="solid">
        <fgColor theme="0" tint="-0.14984588152714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00"/>
        <bgColor indexed="64"/>
      </patternFill>
    </fill>
  </fills>
  <borders count="13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8626667073580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5">
    <xf numFmtId="0" fontId="0" fillId="0" borderId="0">
      <alignment vertical="center"/>
    </xf>
    <xf numFmtId="0" fontId="27" fillId="2" borderId="0" applyNumberFormat="0" applyBorder="0" applyAlignment="0" applyProtection="0">
      <alignment vertical="center"/>
    </xf>
    <xf numFmtId="0" fontId="27" fillId="3" borderId="0" applyNumberFormat="0" applyBorder="0" applyAlignment="0" applyProtection="0">
      <alignment vertical="center"/>
    </xf>
    <xf numFmtId="0" fontId="27" fillId="4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31" borderId="117" applyNumberFormat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2" fillId="11" borderId="118" applyNumberFormat="0" applyFont="0" applyAlignment="0" applyProtection="0">
      <alignment vertical="center"/>
    </xf>
    <xf numFmtId="0" fontId="32" fillId="0" borderId="119" applyNumberFormat="0" applyFill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4" fillId="34" borderId="120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36" fillId="0" borderId="121" applyNumberFormat="0" applyFill="0" applyAlignment="0" applyProtection="0">
      <alignment vertical="center"/>
    </xf>
    <xf numFmtId="0" fontId="37" fillId="0" borderId="122" applyNumberFormat="0" applyFill="0" applyAlignment="0" applyProtection="0">
      <alignment vertical="center"/>
    </xf>
    <xf numFmtId="0" fontId="38" fillId="0" borderId="123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124" applyNumberFormat="0" applyFill="0" applyAlignment="0" applyProtection="0">
      <alignment vertical="center"/>
    </xf>
    <xf numFmtId="0" fontId="40" fillId="34" borderId="125" applyNumberFormat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6" borderId="120" applyNumberFormat="0" applyAlignment="0" applyProtection="0">
      <alignment vertical="center"/>
    </xf>
    <xf numFmtId="0" fontId="1" fillId="0" borderId="0">
      <alignment vertical="center"/>
    </xf>
    <xf numFmtId="0" fontId="43" fillId="35" borderId="0" applyNumberFormat="0" applyBorder="0" applyAlignment="0" applyProtection="0">
      <alignment vertical="center"/>
    </xf>
  </cellStyleXfs>
  <cellXfs count="372">
    <xf numFmtId="0" fontId="0" fillId="0" borderId="0" xfId="0" applyAlignment="1">
      <alignment vertical="center"/>
    </xf>
    <xf numFmtId="0" fontId="1" fillId="13" borderId="0" xfId="43" applyFill="1">
      <alignment vertical="center"/>
    </xf>
    <xf numFmtId="0" fontId="1" fillId="13" borderId="0" xfId="43" applyFont="1" applyFill="1">
      <alignment vertical="center"/>
    </xf>
    <xf numFmtId="0" fontId="5" fillId="13" borderId="0" xfId="43" applyFont="1" applyFill="1" applyAlignment="1">
      <alignment horizontal="center" vertical="center"/>
    </xf>
    <xf numFmtId="0" fontId="6" fillId="13" borderId="0" xfId="43" applyFont="1" applyFill="1" applyAlignment="1">
      <alignment horizontal="center" vertical="center"/>
    </xf>
    <xf numFmtId="0" fontId="1" fillId="10" borderId="0" xfId="43" applyFill="1">
      <alignment vertical="center"/>
    </xf>
    <xf numFmtId="0" fontId="1" fillId="10" borderId="0" xfId="43" applyFill="1" applyAlignment="1">
      <alignment horizontal="center" vertical="center"/>
    </xf>
    <xf numFmtId="0" fontId="7" fillId="13" borderId="0" xfId="43" applyFont="1" applyFill="1">
      <alignment vertical="center"/>
    </xf>
    <xf numFmtId="0" fontId="8" fillId="12" borderId="1" xfId="43" applyFont="1" applyFill="1" applyBorder="1">
      <alignment vertical="center"/>
    </xf>
    <xf numFmtId="0" fontId="8" fillId="13" borderId="0" xfId="43" applyFont="1" applyFill="1">
      <alignment vertical="center"/>
    </xf>
    <xf numFmtId="0" fontId="8" fillId="12" borderId="2" xfId="43" applyFont="1" applyFill="1" applyBorder="1">
      <alignment vertical="center"/>
    </xf>
    <xf numFmtId="0" fontId="8" fillId="12" borderId="3" xfId="43" applyFont="1" applyFill="1" applyBorder="1">
      <alignment vertical="center"/>
    </xf>
    <xf numFmtId="0" fontId="9" fillId="13" borderId="0" xfId="43" applyFont="1" applyFill="1">
      <alignment vertical="center"/>
    </xf>
    <xf numFmtId="0" fontId="1" fillId="13" borderId="4" xfId="43" applyFill="1" applyBorder="1" applyAlignment="1">
      <alignment horizontal="center" vertical="center"/>
    </xf>
    <xf numFmtId="0" fontId="1" fillId="13" borderId="5" xfId="43" applyFill="1" applyBorder="1" applyAlignment="1">
      <alignment horizontal="center" vertical="center"/>
    </xf>
    <xf numFmtId="0" fontId="1" fillId="13" borderId="6" xfId="43" applyFill="1" applyBorder="1" applyAlignment="1">
      <alignment horizontal="center" vertical="center"/>
    </xf>
    <xf numFmtId="0" fontId="1" fillId="13" borderId="7" xfId="43" applyFill="1" applyBorder="1" applyAlignment="1">
      <alignment horizontal="center" vertical="center"/>
    </xf>
    <xf numFmtId="0" fontId="1" fillId="13" borderId="8" xfId="43" applyFill="1" applyBorder="1" applyAlignment="1">
      <alignment horizontal="center" vertical="center"/>
    </xf>
    <xf numFmtId="0" fontId="1" fillId="13" borderId="9" xfId="43" applyFill="1" applyBorder="1" applyAlignment="1">
      <alignment horizontal="center" vertical="center"/>
    </xf>
    <xf numFmtId="0" fontId="8" fillId="12" borderId="10" xfId="43" applyFont="1" applyFill="1" applyBorder="1">
      <alignment vertical="center"/>
    </xf>
    <xf numFmtId="0" fontId="8" fillId="12" borderId="11" xfId="43" applyFont="1" applyFill="1" applyBorder="1">
      <alignment vertical="center"/>
    </xf>
    <xf numFmtId="0" fontId="8" fillId="12" borderId="12" xfId="43" applyFont="1" applyFill="1" applyBorder="1">
      <alignment vertical="center"/>
    </xf>
    <xf numFmtId="0" fontId="8" fillId="12" borderId="13" xfId="43" applyFont="1" applyFill="1" applyBorder="1" applyAlignment="1">
      <alignment horizontal="center" vertical="center"/>
    </xf>
    <xf numFmtId="0" fontId="8" fillId="12" borderId="10" xfId="43" applyFont="1" applyFill="1" applyBorder="1" applyAlignment="1">
      <alignment horizontal="center" vertical="center"/>
    </xf>
    <xf numFmtId="0" fontId="8" fillId="12" borderId="14" xfId="43" applyFont="1" applyFill="1" applyBorder="1" applyAlignment="1">
      <alignment horizontal="center" vertical="center"/>
    </xf>
    <xf numFmtId="0" fontId="8" fillId="12" borderId="15" xfId="43" applyFont="1" applyFill="1" applyBorder="1" applyAlignment="1">
      <alignment horizontal="left" vertical="center"/>
    </xf>
    <xf numFmtId="0" fontId="8" fillId="12" borderId="16" xfId="43" applyFont="1" applyFill="1" applyBorder="1" applyAlignment="1">
      <alignment horizontal="left" vertical="center"/>
    </xf>
    <xf numFmtId="0" fontId="8" fillId="12" borderId="17" xfId="43" applyFont="1" applyFill="1" applyBorder="1" applyAlignment="1">
      <alignment horizontal="left" vertical="center"/>
    </xf>
    <xf numFmtId="0" fontId="8" fillId="12" borderId="18" xfId="43" applyFont="1" applyFill="1" applyBorder="1" applyAlignment="1">
      <alignment horizontal="left" vertical="center"/>
    </xf>
    <xf numFmtId="0" fontId="8" fillId="12" borderId="12" xfId="43" applyFont="1" applyFill="1" applyBorder="1" applyAlignment="1">
      <alignment horizontal="left" vertical="center"/>
    </xf>
    <xf numFmtId="0" fontId="8" fillId="12" borderId="19" xfId="43" applyFont="1" applyFill="1" applyBorder="1" applyAlignment="1">
      <alignment horizontal="left" vertical="center"/>
    </xf>
    <xf numFmtId="0" fontId="1" fillId="0" borderId="20" xfId="43" applyFill="1" applyBorder="1" applyAlignment="1">
      <alignment horizontal="center" vertical="center"/>
    </xf>
    <xf numFmtId="0" fontId="1" fillId="0" borderId="21" xfId="43" applyFill="1" applyBorder="1" applyAlignment="1">
      <alignment horizontal="center" vertical="center"/>
    </xf>
    <xf numFmtId="0" fontId="1" fillId="13" borderId="5" xfId="43" applyFont="1" applyFill="1" applyBorder="1" applyAlignment="1">
      <alignment horizontal="center" vertical="center"/>
    </xf>
    <xf numFmtId="0" fontId="1" fillId="13" borderId="7" xfId="43" applyFont="1" applyFill="1" applyBorder="1" applyAlignment="1">
      <alignment horizontal="center" vertical="center"/>
    </xf>
    <xf numFmtId="0" fontId="9" fillId="13" borderId="22" xfId="43" applyFont="1" applyFill="1" applyBorder="1" applyAlignment="1">
      <alignment horizontal="left" vertical="center" wrapText="1"/>
    </xf>
    <xf numFmtId="0" fontId="1" fillId="0" borderId="23" xfId="43" applyFill="1" applyBorder="1" applyAlignment="1">
      <alignment horizontal="center" vertical="center"/>
    </xf>
    <xf numFmtId="0" fontId="1" fillId="13" borderId="24" xfId="43" applyFill="1" applyBorder="1" applyAlignment="1">
      <alignment horizontal="center" vertical="center"/>
    </xf>
    <xf numFmtId="0" fontId="1" fillId="13" borderId="25" xfId="43" applyFill="1" applyBorder="1" applyAlignment="1">
      <alignment horizontal="center" vertical="center"/>
    </xf>
    <xf numFmtId="0" fontId="1" fillId="13" borderId="26" xfId="43" applyFill="1" applyBorder="1" applyAlignment="1">
      <alignment horizontal="center" vertical="center"/>
    </xf>
    <xf numFmtId="0" fontId="8" fillId="12" borderId="27" xfId="43" applyFont="1" applyFill="1" applyBorder="1" applyAlignment="1">
      <alignment horizontal="center" vertical="center"/>
    </xf>
    <xf numFmtId="0" fontId="8" fillId="12" borderId="28" xfId="43" applyFont="1" applyFill="1" applyBorder="1" applyAlignment="1">
      <alignment horizontal="center" vertical="center"/>
    </xf>
    <xf numFmtId="0" fontId="8" fillId="12" borderId="29" xfId="43" applyFont="1" applyFill="1" applyBorder="1" applyAlignment="1">
      <alignment horizontal="center" vertical="center"/>
    </xf>
    <xf numFmtId="0" fontId="8" fillId="12" borderId="30" xfId="43" applyFont="1" applyFill="1" applyBorder="1">
      <alignment vertical="center"/>
    </xf>
    <xf numFmtId="0" fontId="8" fillId="12" borderId="31" xfId="43" applyFont="1" applyFill="1" applyBorder="1">
      <alignment vertical="center"/>
    </xf>
    <xf numFmtId="0" fontId="8" fillId="12" borderId="32" xfId="43" applyFont="1" applyFill="1" applyBorder="1">
      <alignment vertical="center"/>
    </xf>
    <xf numFmtId="0" fontId="8" fillId="12" borderId="1" xfId="43" applyFont="1" applyFill="1" applyBorder="1" applyAlignment="1">
      <alignment horizontal="center" vertical="center"/>
    </xf>
    <xf numFmtId="180" fontId="1" fillId="13" borderId="4" xfId="43" applyNumberFormat="1" applyFill="1" applyBorder="1" applyAlignment="1">
      <alignment horizontal="right" vertical="center"/>
    </xf>
    <xf numFmtId="180" fontId="1" fillId="13" borderId="6" xfId="43" applyNumberFormat="1" applyFill="1" applyBorder="1" applyAlignment="1">
      <alignment horizontal="right" vertical="center"/>
    </xf>
    <xf numFmtId="0" fontId="9" fillId="13" borderId="0" xfId="43" applyFont="1" applyFill="1" applyBorder="1" applyAlignment="1">
      <alignment horizontal="left" vertical="center"/>
    </xf>
    <xf numFmtId="0" fontId="9" fillId="13" borderId="0" xfId="43" applyFont="1" applyFill="1" applyBorder="1" applyAlignment="1">
      <alignment horizontal="left" vertical="center" wrapText="1"/>
    </xf>
    <xf numFmtId="0" fontId="1" fillId="0" borderId="33" xfId="43" applyFill="1" applyBorder="1" applyAlignment="1">
      <alignment horizontal="center" vertical="center"/>
    </xf>
    <xf numFmtId="0" fontId="1" fillId="0" borderId="3" xfId="43" applyFill="1" applyBorder="1" applyAlignment="1">
      <alignment horizontal="center" vertical="center"/>
    </xf>
    <xf numFmtId="0" fontId="1" fillId="0" borderId="3" xfId="43" applyFill="1" applyBorder="1" applyAlignment="1">
      <alignment horizontal="left" vertical="center"/>
    </xf>
    <xf numFmtId="0" fontId="1" fillId="0" borderId="12" xfId="43" applyFill="1" applyBorder="1" applyAlignment="1">
      <alignment horizontal="center" vertical="center"/>
    </xf>
    <xf numFmtId="0" fontId="1" fillId="0" borderId="0" xfId="43" applyFill="1" applyAlignment="1">
      <alignment horizontal="center" vertical="center"/>
    </xf>
    <xf numFmtId="0" fontId="1" fillId="13" borderId="4" xfId="43" applyFill="1" applyBorder="1" applyAlignment="1">
      <alignment horizontal="center" vertical="center" shrinkToFit="1"/>
    </xf>
    <xf numFmtId="0" fontId="1" fillId="13" borderId="6" xfId="43" applyFill="1" applyBorder="1" applyAlignment="1">
      <alignment horizontal="center" vertical="center" shrinkToFit="1"/>
    </xf>
    <xf numFmtId="0" fontId="1" fillId="13" borderId="24" xfId="43" applyFill="1" applyBorder="1" applyAlignment="1">
      <alignment horizontal="center" vertical="center" shrinkToFit="1"/>
    </xf>
    <xf numFmtId="181" fontId="1" fillId="10" borderId="0" xfId="43" applyNumberFormat="1" applyFill="1" applyAlignment="1">
      <alignment horizontal="center" vertical="center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vertical="center"/>
    </xf>
    <xf numFmtId="38" fontId="0" fillId="0" borderId="34" xfId="33" applyFont="1" applyBorder="1" applyAlignment="1">
      <alignment horizontal="center" vertical="center" shrinkToFit="1"/>
    </xf>
    <xf numFmtId="0" fontId="12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36" borderId="0" xfId="0" applyFont="1" applyFill="1" applyAlignment="1">
      <alignment vertical="center"/>
    </xf>
    <xf numFmtId="38" fontId="0" fillId="0" borderId="35" xfId="33" applyFont="1" applyBorder="1" applyAlignment="1">
      <alignment horizontal="center" vertical="center" shrinkToFit="1"/>
    </xf>
    <xf numFmtId="0" fontId="0" fillId="0" borderId="0" xfId="0" applyAlignment="1">
      <alignment vertical="center" shrinkToFit="1"/>
    </xf>
    <xf numFmtId="38" fontId="0" fillId="0" borderId="0" xfId="33" applyFont="1" applyAlignment="1">
      <alignment horizontal="center" vertical="center" shrinkToFit="1"/>
    </xf>
    <xf numFmtId="0" fontId="23" fillId="0" borderId="0" xfId="0" applyFont="1" applyAlignment="1">
      <alignment vertical="center"/>
    </xf>
    <xf numFmtId="0" fontId="12" fillId="0" borderId="0" xfId="0" applyFont="1" applyBorder="1" applyAlignment="1" applyProtection="1">
      <alignment horizontal="left" vertical="center" shrinkToFit="1"/>
    </xf>
    <xf numFmtId="0" fontId="22" fillId="0" borderId="0" xfId="0" applyFont="1" applyFill="1" applyAlignment="1">
      <alignment vertical="center"/>
    </xf>
    <xf numFmtId="0" fontId="0" fillId="0" borderId="0" xfId="0" applyBorder="1" applyAlignment="1" applyProtection="1">
      <alignment vertical="center"/>
    </xf>
    <xf numFmtId="0" fontId="0" fillId="0" borderId="0" xfId="0" applyFill="1" applyBorder="1" applyAlignment="1" applyProtection="1">
      <alignment horizontal="center" vertical="center"/>
    </xf>
    <xf numFmtId="0" fontId="23" fillId="0" borderId="0" xfId="0" applyFont="1" applyAlignment="1" applyProtection="1">
      <alignment vertical="center"/>
    </xf>
    <xf numFmtId="0" fontId="0" fillId="0" borderId="36" xfId="0" applyBorder="1" applyAlignment="1" applyProtection="1">
      <alignment vertical="center"/>
    </xf>
    <xf numFmtId="0" fontId="0" fillId="0" borderId="37" xfId="0" applyBorder="1" applyAlignment="1" applyProtection="1">
      <alignment vertical="center"/>
    </xf>
    <xf numFmtId="0" fontId="0" fillId="0" borderId="2" xfId="0" applyBorder="1" applyAlignment="1" applyProtection="1">
      <alignment horizontal="center" vertical="center" wrapText="1"/>
    </xf>
    <xf numFmtId="0" fontId="0" fillId="0" borderId="11" xfId="0" applyBorder="1" applyAlignment="1" applyProtection="1">
      <alignment horizontal="center" vertical="center" wrapText="1"/>
    </xf>
    <xf numFmtId="0" fontId="0" fillId="0" borderId="11" xfId="0" applyFont="1" applyBorder="1" applyAlignment="1" applyProtection="1">
      <alignment horizontal="center" vertical="center" wrapText="1"/>
    </xf>
    <xf numFmtId="0" fontId="0" fillId="0" borderId="38" xfId="0" applyFont="1" applyBorder="1" applyAlignment="1" applyProtection="1">
      <alignment horizontal="center" vertical="center" wrapText="1"/>
    </xf>
    <xf numFmtId="0" fontId="11" fillId="0" borderId="0" xfId="0" applyFont="1" applyBorder="1" applyAlignment="1" applyProtection="1">
      <alignment horizontal="center" vertical="center" wrapText="1"/>
    </xf>
    <xf numFmtId="0" fontId="11" fillId="0" borderId="0" xfId="0" applyFont="1" applyBorder="1" applyAlignment="1" applyProtection="1">
      <alignment vertical="center" wrapText="1"/>
    </xf>
    <xf numFmtId="0" fontId="1" fillId="0" borderId="39" xfId="43" applyFill="1" applyBorder="1" applyAlignment="1">
      <alignment horizontal="center" vertical="center"/>
    </xf>
    <xf numFmtId="0" fontId="1" fillId="13" borderId="40" xfId="43" applyFill="1" applyBorder="1" applyAlignment="1">
      <alignment horizontal="center" vertical="center" shrinkToFit="1"/>
    </xf>
    <xf numFmtId="0" fontId="1" fillId="13" borderId="41" xfId="43" applyFill="1" applyBorder="1" applyAlignment="1">
      <alignment horizontal="center" vertical="center"/>
    </xf>
    <xf numFmtId="0" fontId="1" fillId="13" borderId="40" xfId="43" applyFill="1" applyBorder="1" applyAlignment="1">
      <alignment horizontal="center" vertical="center"/>
    </xf>
    <xf numFmtId="0" fontId="1" fillId="13" borderId="42" xfId="43" applyFill="1" applyBorder="1" applyAlignment="1">
      <alignment horizontal="center" vertical="center"/>
    </xf>
    <xf numFmtId="180" fontId="1" fillId="13" borderId="40" xfId="43" applyNumberFormat="1" applyFill="1" applyBorder="1" applyAlignment="1">
      <alignment horizontal="right" vertical="center"/>
    </xf>
    <xf numFmtId="0" fontId="1" fillId="13" borderId="42" xfId="43" applyFont="1" applyFill="1" applyBorder="1" applyAlignment="1">
      <alignment horizontal="center" vertical="center"/>
    </xf>
    <xf numFmtId="0" fontId="1" fillId="0" borderId="43" xfId="43" applyFill="1" applyBorder="1" applyAlignment="1">
      <alignment horizontal="center" vertical="center"/>
    </xf>
    <xf numFmtId="0" fontId="1" fillId="13" borderId="44" xfId="43" applyFill="1" applyBorder="1" applyAlignment="1">
      <alignment horizontal="center" vertical="center" shrinkToFit="1"/>
    </xf>
    <xf numFmtId="0" fontId="1" fillId="13" borderId="45" xfId="43" applyFill="1" applyBorder="1" applyAlignment="1">
      <alignment horizontal="center" vertical="center"/>
    </xf>
    <xf numFmtId="0" fontId="1" fillId="13" borderId="44" xfId="43" applyFill="1" applyBorder="1" applyAlignment="1">
      <alignment horizontal="center" vertical="center"/>
    </xf>
    <xf numFmtId="0" fontId="1" fillId="13" borderId="46" xfId="43" applyFill="1" applyBorder="1" applyAlignment="1">
      <alignment horizontal="center" vertical="center"/>
    </xf>
    <xf numFmtId="180" fontId="1" fillId="13" borderId="44" xfId="43" applyNumberFormat="1" applyFill="1" applyBorder="1" applyAlignment="1">
      <alignment horizontal="right" vertical="center"/>
    </xf>
    <xf numFmtId="0" fontId="1" fillId="13" borderId="46" xfId="43" applyFont="1" applyFill="1" applyBorder="1" applyAlignment="1">
      <alignment horizontal="center" vertical="center"/>
    </xf>
    <xf numFmtId="0" fontId="1" fillId="13" borderId="37" xfId="43" applyFont="1" applyFill="1" applyBorder="1" applyAlignment="1">
      <alignment horizontal="center" vertical="center"/>
    </xf>
    <xf numFmtId="180" fontId="1" fillId="13" borderId="0" xfId="43" applyNumberFormat="1" applyFill="1" applyBorder="1" applyAlignment="1">
      <alignment horizontal="right" vertical="center"/>
    </xf>
    <xf numFmtId="180" fontId="1" fillId="13" borderId="3" xfId="43" applyNumberFormat="1" applyFill="1" applyBorder="1" applyAlignment="1">
      <alignment horizontal="right" vertical="center"/>
    </xf>
    <xf numFmtId="0" fontId="1" fillId="13" borderId="19" xfId="43" applyFont="1" applyFill="1" applyBorder="1" applyAlignment="1">
      <alignment horizontal="center" vertical="center"/>
    </xf>
    <xf numFmtId="177" fontId="1" fillId="13" borderId="0" xfId="43" applyNumberFormat="1" applyFill="1" applyBorder="1" applyAlignment="1">
      <alignment horizontal="center" vertical="center" shrinkToFit="1"/>
    </xf>
    <xf numFmtId="176" fontId="1" fillId="13" borderId="47" xfId="43" applyNumberFormat="1" applyFont="1" applyFill="1" applyBorder="1">
      <alignment vertical="center"/>
    </xf>
    <xf numFmtId="0" fontId="10" fillId="13" borderId="48" xfId="43" applyFont="1" applyFill="1" applyBorder="1">
      <alignment vertical="center"/>
    </xf>
    <xf numFmtId="0" fontId="10" fillId="13" borderId="49" xfId="43" applyFont="1" applyFill="1" applyBorder="1">
      <alignment vertical="center"/>
    </xf>
    <xf numFmtId="176" fontId="1" fillId="13" borderId="50" xfId="43" applyNumberFormat="1" applyFont="1" applyFill="1" applyBorder="1">
      <alignment vertical="center"/>
    </xf>
    <xf numFmtId="0" fontId="10" fillId="13" borderId="51" xfId="43" applyFont="1" applyFill="1" applyBorder="1">
      <alignment vertical="center"/>
    </xf>
    <xf numFmtId="0" fontId="10" fillId="13" borderId="52" xfId="43" applyFont="1" applyFill="1" applyBorder="1">
      <alignment vertical="center"/>
    </xf>
    <xf numFmtId="38" fontId="1" fillId="0" borderId="0" xfId="33" applyFont="1" applyFill="1" applyBorder="1" applyAlignment="1">
      <alignment vertical="center"/>
    </xf>
    <xf numFmtId="0" fontId="1" fillId="13" borderId="3" xfId="43" applyFill="1" applyBorder="1" applyAlignment="1">
      <alignment vertical="center"/>
    </xf>
    <xf numFmtId="0" fontId="1" fillId="13" borderId="12" xfId="43" applyFill="1" applyBorder="1" applyAlignment="1">
      <alignment vertical="center"/>
    </xf>
    <xf numFmtId="0" fontId="1" fillId="13" borderId="22" xfId="43" applyFill="1" applyBorder="1" applyAlignment="1">
      <alignment horizontal="left" vertical="center"/>
    </xf>
    <xf numFmtId="0" fontId="1" fillId="13" borderId="22" xfId="43" applyFill="1" applyBorder="1" applyAlignment="1">
      <alignment horizontal="center" vertical="center"/>
    </xf>
    <xf numFmtId="0" fontId="1" fillId="13" borderId="53" xfId="43" applyFill="1" applyBorder="1" applyAlignment="1">
      <alignment horizontal="center" vertical="center"/>
    </xf>
    <xf numFmtId="0" fontId="1" fillId="13" borderId="0" xfId="43" applyFill="1" applyBorder="1">
      <alignment vertical="center"/>
    </xf>
    <xf numFmtId="0" fontId="1" fillId="13" borderId="0" xfId="43" applyFill="1" applyBorder="1" applyAlignment="1">
      <alignment horizontal="right" vertical="center"/>
    </xf>
    <xf numFmtId="0" fontId="1" fillId="13" borderId="0" xfId="43" applyFill="1" applyBorder="1" applyAlignment="1">
      <alignment vertical="center"/>
    </xf>
    <xf numFmtId="0" fontId="24" fillId="13" borderId="0" xfId="43" applyFont="1" applyFill="1">
      <alignment vertical="center"/>
    </xf>
    <xf numFmtId="0" fontId="17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0" fillId="0" borderId="0" xfId="0" applyFont="1" applyAlignment="1" applyProtection="1">
      <alignment vertical="center"/>
    </xf>
    <xf numFmtId="0" fontId="0" fillId="0" borderId="0" xfId="0" applyFont="1" applyBorder="1" applyAlignment="1" applyProtection="1">
      <alignment vertical="top"/>
    </xf>
    <xf numFmtId="0" fontId="0" fillId="37" borderId="0" xfId="0" applyFill="1" applyAlignment="1">
      <alignment vertical="center"/>
    </xf>
    <xf numFmtId="0" fontId="44" fillId="0" borderId="0" xfId="0" applyFont="1" applyAlignment="1">
      <alignment vertical="center"/>
    </xf>
    <xf numFmtId="0" fontId="0" fillId="0" borderId="54" xfId="0" applyBorder="1" applyAlignment="1">
      <alignment horizontal="center" vertical="center" wrapText="1"/>
    </xf>
    <xf numFmtId="0" fontId="0" fillId="0" borderId="55" xfId="0" applyBorder="1" applyAlignment="1">
      <alignment horizontal="center" vertical="center" wrapText="1"/>
    </xf>
    <xf numFmtId="0" fontId="0" fillId="0" borderId="56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0" fillId="0" borderId="65" xfId="0" applyBorder="1" applyAlignment="1">
      <alignment vertical="center"/>
    </xf>
    <xf numFmtId="0" fontId="0" fillId="0" borderId="66" xfId="0" applyBorder="1" applyAlignment="1">
      <alignment vertical="center"/>
    </xf>
    <xf numFmtId="0" fontId="0" fillId="0" borderId="67" xfId="0" applyBorder="1" applyAlignment="1">
      <alignment vertical="center"/>
    </xf>
    <xf numFmtId="0" fontId="0" fillId="0" borderId="68" xfId="0" applyBorder="1" applyAlignment="1">
      <alignment vertical="center"/>
    </xf>
    <xf numFmtId="0" fontId="0" fillId="0" borderId="69" xfId="0" applyBorder="1" applyAlignment="1">
      <alignment horizontal="center" vertical="center"/>
    </xf>
    <xf numFmtId="0" fontId="0" fillId="0" borderId="70" xfId="0" applyBorder="1" applyAlignment="1">
      <alignment vertical="center"/>
    </xf>
    <xf numFmtId="0" fontId="0" fillId="0" borderId="71" xfId="0" applyBorder="1" applyAlignment="1">
      <alignment vertical="center"/>
    </xf>
    <xf numFmtId="0" fontId="0" fillId="0" borderId="72" xfId="0" applyBorder="1" applyAlignment="1">
      <alignment vertical="center"/>
    </xf>
    <xf numFmtId="0" fontId="0" fillId="0" borderId="73" xfId="0" applyBorder="1" applyAlignment="1">
      <alignment vertical="center"/>
    </xf>
    <xf numFmtId="0" fontId="0" fillId="0" borderId="74" xfId="0" applyBorder="1" applyAlignment="1">
      <alignment vertical="center"/>
    </xf>
    <xf numFmtId="0" fontId="0" fillId="0" borderId="75" xfId="0" applyBorder="1" applyAlignment="1">
      <alignment vertical="center"/>
    </xf>
    <xf numFmtId="0" fontId="0" fillId="0" borderId="76" xfId="0" applyBorder="1" applyAlignment="1">
      <alignment vertical="center"/>
    </xf>
    <xf numFmtId="0" fontId="0" fillId="0" borderId="73" xfId="0" applyBorder="1" applyAlignment="1">
      <alignment horizontal="right" vertical="center"/>
    </xf>
    <xf numFmtId="0" fontId="0" fillId="0" borderId="77" xfId="0" applyBorder="1" applyAlignment="1">
      <alignment vertical="center"/>
    </xf>
    <xf numFmtId="0" fontId="0" fillId="14" borderId="78" xfId="0" applyFill="1" applyBorder="1" applyAlignment="1">
      <alignment vertical="center"/>
    </xf>
    <xf numFmtId="176" fontId="1" fillId="14" borderId="79" xfId="43" applyNumberFormat="1" applyFont="1" applyFill="1" applyBorder="1">
      <alignment vertical="center"/>
    </xf>
    <xf numFmtId="176" fontId="1" fillId="14" borderId="80" xfId="43" applyNumberFormat="1" applyFont="1" applyFill="1" applyBorder="1">
      <alignment vertical="center"/>
    </xf>
    <xf numFmtId="38" fontId="1" fillId="14" borderId="33" xfId="33" applyFont="1" applyFill="1" applyBorder="1" applyAlignment="1">
      <alignment vertical="center"/>
    </xf>
    <xf numFmtId="38" fontId="0" fillId="14" borderId="35" xfId="33" applyFont="1" applyFill="1" applyBorder="1" applyAlignment="1">
      <alignment horizontal="center" vertical="center" shrinkToFit="1"/>
    </xf>
    <xf numFmtId="180" fontId="1" fillId="14" borderId="4" xfId="43" applyNumberFormat="1" applyFill="1" applyBorder="1" applyAlignment="1">
      <alignment horizontal="right" vertical="center"/>
    </xf>
    <xf numFmtId="180" fontId="1" fillId="14" borderId="6" xfId="43" applyNumberFormat="1" applyFill="1" applyBorder="1" applyAlignment="1">
      <alignment horizontal="right" vertical="center"/>
    </xf>
    <xf numFmtId="180" fontId="1" fillId="14" borderId="44" xfId="43" applyNumberFormat="1" applyFill="1" applyBorder="1" applyAlignment="1">
      <alignment horizontal="right" vertical="center"/>
    </xf>
    <xf numFmtId="180" fontId="1" fillId="14" borderId="40" xfId="43" applyNumberFormat="1" applyFill="1" applyBorder="1" applyAlignment="1">
      <alignment horizontal="right" vertical="center"/>
    </xf>
    <xf numFmtId="0" fontId="1" fillId="2" borderId="20" xfId="43" applyFill="1" applyBorder="1" applyAlignment="1" applyProtection="1">
      <alignment horizontal="center" vertical="center"/>
      <protection locked="0"/>
    </xf>
    <xf numFmtId="0" fontId="1" fillId="2" borderId="21" xfId="43" applyFill="1" applyBorder="1" applyAlignment="1" applyProtection="1">
      <alignment horizontal="center" vertical="center"/>
      <protection locked="0"/>
    </xf>
    <xf numFmtId="0" fontId="1" fillId="2" borderId="43" xfId="43" applyFill="1" applyBorder="1" applyAlignment="1" applyProtection="1">
      <alignment horizontal="center" vertical="center"/>
      <protection locked="0"/>
    </xf>
    <xf numFmtId="0" fontId="1" fillId="13" borderId="12" xfId="43" applyFill="1" applyBorder="1" applyAlignment="1" applyProtection="1">
      <alignment vertical="center"/>
      <protection locked="0"/>
    </xf>
    <xf numFmtId="0" fontId="1" fillId="2" borderId="39" xfId="43" applyFill="1" applyBorder="1" applyAlignment="1" applyProtection="1">
      <alignment horizontal="center" vertical="center"/>
      <protection locked="0"/>
    </xf>
    <xf numFmtId="0" fontId="1" fillId="2" borderId="23" xfId="43" applyFill="1" applyBorder="1" applyAlignment="1" applyProtection="1">
      <alignment horizontal="center" vertical="center"/>
      <protection locked="0"/>
    </xf>
    <xf numFmtId="38" fontId="1" fillId="2" borderId="4" xfId="33" applyFont="1" applyFill="1" applyBorder="1" applyAlignment="1" applyProtection="1">
      <alignment vertical="center"/>
      <protection locked="0"/>
    </xf>
    <xf numFmtId="38" fontId="1" fillId="2" borderId="6" xfId="33" applyFont="1" applyFill="1" applyBorder="1" applyAlignment="1" applyProtection="1">
      <alignment vertical="center"/>
      <protection locked="0"/>
    </xf>
    <xf numFmtId="38" fontId="1" fillId="2" borderId="44" xfId="33" applyFont="1" applyFill="1" applyBorder="1" applyAlignment="1" applyProtection="1">
      <alignment vertical="center"/>
      <protection locked="0"/>
    </xf>
    <xf numFmtId="38" fontId="1" fillId="2" borderId="40" xfId="33" applyFont="1" applyFill="1" applyBorder="1" applyAlignment="1" applyProtection="1">
      <alignment vertical="center"/>
      <protection locked="0"/>
    </xf>
    <xf numFmtId="38" fontId="1" fillId="2" borderId="24" xfId="33" applyFont="1" applyFill="1" applyBorder="1" applyAlignment="1" applyProtection="1">
      <alignment vertical="center"/>
      <protection locked="0"/>
    </xf>
    <xf numFmtId="38" fontId="1" fillId="2" borderId="33" xfId="33" applyFont="1" applyFill="1" applyBorder="1" applyAlignment="1" applyProtection="1">
      <alignment vertical="center"/>
      <protection locked="0"/>
    </xf>
    <xf numFmtId="38" fontId="0" fillId="0" borderId="81" xfId="33" applyFont="1" applyBorder="1" applyAlignment="1" applyProtection="1">
      <alignment horizontal="center" vertical="center" shrinkToFit="1"/>
    </xf>
    <xf numFmtId="38" fontId="0" fillId="0" borderId="82" xfId="33" applyFont="1" applyBorder="1" applyAlignment="1" applyProtection="1">
      <alignment horizontal="right" vertical="center" shrinkToFit="1"/>
    </xf>
    <xf numFmtId="0" fontId="0" fillId="0" borderId="33" xfId="0" applyBorder="1" applyAlignment="1" applyProtection="1">
      <alignment vertical="center" shrinkToFit="1"/>
      <protection locked="0"/>
    </xf>
    <xf numFmtId="0" fontId="0" fillId="0" borderId="33" xfId="0" applyBorder="1" applyAlignment="1" applyProtection="1">
      <alignment horizontal="right" vertical="center" shrinkToFit="1"/>
      <protection locked="0"/>
    </xf>
    <xf numFmtId="0" fontId="0" fillId="0" borderId="19" xfId="0" applyBorder="1" applyAlignment="1" applyProtection="1">
      <alignment vertical="center" shrinkToFit="1"/>
      <protection locked="0"/>
    </xf>
    <xf numFmtId="0" fontId="0" fillId="0" borderId="0" xfId="0" applyAlignment="1" applyProtection="1">
      <alignment vertical="top"/>
      <protection locked="0"/>
    </xf>
    <xf numFmtId="0" fontId="0" fillId="37" borderId="2" xfId="0" applyFill="1" applyBorder="1" applyAlignment="1" applyProtection="1">
      <alignment vertical="center"/>
      <protection locked="0"/>
    </xf>
    <xf numFmtId="0" fontId="0" fillId="37" borderId="83" xfId="0" applyFill="1" applyBorder="1" applyAlignment="1" applyProtection="1">
      <alignment vertical="center"/>
      <protection locked="0"/>
    </xf>
    <xf numFmtId="0" fontId="0" fillId="37" borderId="84" xfId="0" applyFill="1" applyBorder="1" applyAlignment="1" applyProtection="1">
      <alignment vertical="center"/>
      <protection locked="0"/>
    </xf>
    <xf numFmtId="0" fontId="0" fillId="37" borderId="85" xfId="0" applyFill="1" applyBorder="1" applyAlignment="1" applyProtection="1">
      <alignment vertical="center"/>
      <protection locked="0"/>
    </xf>
    <xf numFmtId="0" fontId="0" fillId="37" borderId="86" xfId="0" applyFill="1" applyBorder="1" applyAlignment="1" applyProtection="1">
      <alignment vertical="center"/>
      <protection locked="0"/>
    </xf>
    <xf numFmtId="0" fontId="0" fillId="37" borderId="3" xfId="0" applyFill="1" applyBorder="1" applyAlignment="1" applyProtection="1">
      <alignment vertical="center"/>
      <protection locked="0"/>
    </xf>
    <xf numFmtId="0" fontId="0" fillId="37" borderId="31" xfId="0" applyFill="1" applyBorder="1" applyAlignment="1" applyProtection="1">
      <alignment vertical="center"/>
      <protection locked="0"/>
    </xf>
    <xf numFmtId="0" fontId="0" fillId="37" borderId="87" xfId="0" applyFill="1" applyBorder="1" applyAlignment="1" applyProtection="1">
      <alignment vertical="center"/>
      <protection locked="0"/>
    </xf>
    <xf numFmtId="0" fontId="0" fillId="37" borderId="88" xfId="0" applyFill="1" applyBorder="1" applyAlignment="1" applyProtection="1">
      <alignment vertical="center"/>
      <protection locked="0"/>
    </xf>
    <xf numFmtId="0" fontId="0" fillId="0" borderId="11" xfId="0" applyBorder="1" applyAlignment="1" applyProtection="1">
      <alignment horizontal="center" vertical="center"/>
      <protection locked="0"/>
    </xf>
    <xf numFmtId="0" fontId="0" fillId="0" borderId="16" xfId="0" applyBorder="1" applyAlignment="1" applyProtection="1">
      <alignment horizontal="center" vertical="center"/>
      <protection locked="0"/>
    </xf>
    <xf numFmtId="0" fontId="1" fillId="13" borderId="4" xfId="43" applyFill="1" applyBorder="1" applyAlignment="1" applyProtection="1">
      <alignment horizontal="center" vertical="center" shrinkToFit="1"/>
    </xf>
    <xf numFmtId="0" fontId="1" fillId="13" borderId="6" xfId="43" applyFill="1" applyBorder="1" applyAlignment="1" applyProtection="1">
      <alignment horizontal="center" vertical="center" shrinkToFit="1"/>
    </xf>
    <xf numFmtId="0" fontId="1" fillId="13" borderId="44" xfId="43" applyFill="1" applyBorder="1" applyAlignment="1" applyProtection="1">
      <alignment horizontal="center" vertical="center" shrinkToFit="1"/>
    </xf>
    <xf numFmtId="0" fontId="1" fillId="13" borderId="12" xfId="43" applyFill="1" applyBorder="1" applyAlignment="1" applyProtection="1">
      <alignment vertical="center"/>
    </xf>
    <xf numFmtId="0" fontId="1" fillId="13" borderId="40" xfId="43" applyFill="1" applyBorder="1" applyAlignment="1" applyProtection="1">
      <alignment horizontal="center" vertical="center" shrinkToFit="1"/>
    </xf>
    <xf numFmtId="0" fontId="1" fillId="13" borderId="24" xfId="43" applyFill="1" applyBorder="1" applyAlignment="1" applyProtection="1">
      <alignment horizontal="center" vertical="center" shrinkToFit="1"/>
    </xf>
    <xf numFmtId="178" fontId="1" fillId="0" borderId="3" xfId="43" applyNumberFormat="1" applyFill="1" applyBorder="1" applyProtection="1">
      <alignment vertical="center"/>
    </xf>
    <xf numFmtId="179" fontId="1" fillId="0" borderId="3" xfId="43" applyNumberFormat="1" applyFill="1" applyBorder="1" applyProtection="1">
      <alignment vertical="center"/>
    </xf>
    <xf numFmtId="0" fontId="1" fillId="38" borderId="0" xfId="43" applyFill="1" applyProtection="1">
      <alignment vertical="center"/>
    </xf>
    <xf numFmtId="0" fontId="1" fillId="38" borderId="33" xfId="43" applyFill="1" applyBorder="1" applyProtection="1">
      <alignment vertical="center"/>
    </xf>
    <xf numFmtId="0" fontId="1" fillId="38" borderId="0" xfId="43" applyFill="1" applyAlignment="1" applyProtection="1">
      <alignment horizontal="center" vertical="center"/>
    </xf>
    <xf numFmtId="1" fontId="1" fillId="38" borderId="33" xfId="43" applyNumberFormat="1" applyFill="1" applyBorder="1" applyProtection="1">
      <alignment vertical="center"/>
    </xf>
    <xf numFmtId="0" fontId="1" fillId="38" borderId="33" xfId="43" applyFill="1" applyBorder="1" applyAlignment="1" applyProtection="1">
      <alignment horizontal="center" vertical="center"/>
    </xf>
    <xf numFmtId="0" fontId="1" fillId="38" borderId="3" xfId="43" applyFill="1" applyBorder="1" applyProtection="1">
      <alignment vertical="center"/>
    </xf>
    <xf numFmtId="178" fontId="1" fillId="38" borderId="3" xfId="43" applyNumberFormat="1" applyFill="1" applyBorder="1" applyProtection="1">
      <alignment vertical="center"/>
    </xf>
    <xf numFmtId="0" fontId="1" fillId="38" borderId="19" xfId="43" applyFill="1" applyBorder="1" applyProtection="1">
      <alignment vertical="center"/>
    </xf>
    <xf numFmtId="179" fontId="1" fillId="38" borderId="3" xfId="43" applyNumberFormat="1" applyFill="1" applyBorder="1" applyProtection="1">
      <alignment vertical="center"/>
    </xf>
    <xf numFmtId="179" fontId="19" fillId="38" borderId="3" xfId="43" applyNumberFormat="1" applyFont="1" applyFill="1" applyBorder="1" applyProtection="1">
      <alignment vertical="center"/>
    </xf>
    <xf numFmtId="0" fontId="0" fillId="0" borderId="56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0" fillId="0" borderId="0" xfId="0">
      <alignment vertical="center"/>
    </xf>
    <xf numFmtId="0" fontId="0" fillId="39" borderId="0" xfId="0" applyFill="1">
      <alignment vertical="center"/>
    </xf>
    <xf numFmtId="0" fontId="47" fillId="0" borderId="0" xfId="0" applyFont="1">
      <alignment vertical="center"/>
    </xf>
    <xf numFmtId="0" fontId="0" fillId="39" borderId="3" xfId="0" applyFill="1" applyBorder="1" applyAlignment="1">
      <alignment vertical="center" wrapText="1"/>
    </xf>
    <xf numFmtId="0" fontId="0" fillId="39" borderId="126" xfId="0" applyFill="1" applyBorder="1">
      <alignment vertical="center"/>
    </xf>
    <xf numFmtId="20" fontId="0" fillId="39" borderId="3" xfId="0" applyNumberFormat="1" applyFill="1" applyBorder="1">
      <alignment vertical="center"/>
    </xf>
    <xf numFmtId="0" fontId="0" fillId="0" borderId="12" xfId="0" applyBorder="1" applyAlignment="1">
      <alignment horizontal="center" vertical="center"/>
    </xf>
    <xf numFmtId="20" fontId="0" fillId="39" borderId="32" xfId="0" applyNumberFormat="1" applyFill="1" applyBorder="1">
      <alignment vertical="center"/>
    </xf>
    <xf numFmtId="0" fontId="0" fillId="39" borderId="127" xfId="0" applyFill="1" applyBorder="1">
      <alignment vertical="center"/>
    </xf>
    <xf numFmtId="0" fontId="0" fillId="0" borderId="128" xfId="0" applyBorder="1">
      <alignment vertical="center"/>
    </xf>
    <xf numFmtId="0" fontId="0" fillId="39" borderId="129" xfId="0" applyFill="1" applyBorder="1" applyAlignment="1">
      <alignment vertical="center" wrapText="1"/>
    </xf>
    <xf numFmtId="0" fontId="0" fillId="39" borderId="130" xfId="0" applyFill="1" applyBorder="1">
      <alignment vertical="center"/>
    </xf>
    <xf numFmtId="0" fontId="0" fillId="0" borderId="18" xfId="0" applyBorder="1">
      <alignment vertical="center"/>
    </xf>
    <xf numFmtId="0" fontId="0" fillId="0" borderId="131" xfId="0" applyBorder="1">
      <alignment vertical="center"/>
    </xf>
    <xf numFmtId="0" fontId="0" fillId="0" borderId="132" xfId="0" applyBorder="1">
      <alignment vertical="center"/>
    </xf>
    <xf numFmtId="20" fontId="0" fillId="39" borderId="32" xfId="0" applyNumberFormat="1" applyFill="1" applyBorder="1" applyAlignment="1">
      <alignment horizontal="right" vertical="center"/>
    </xf>
    <xf numFmtId="0" fontId="0" fillId="39" borderId="3" xfId="0" applyFill="1" applyBorder="1">
      <alignment vertical="center"/>
    </xf>
    <xf numFmtId="0" fontId="0" fillId="39" borderId="83" xfId="0" applyFill="1" applyBorder="1">
      <alignment vertical="center"/>
    </xf>
    <xf numFmtId="0" fontId="0" fillId="39" borderId="2" xfId="0" applyFill="1" applyBorder="1">
      <alignment vertical="center"/>
    </xf>
    <xf numFmtId="0" fontId="0" fillId="0" borderId="11" xfId="0" applyBorder="1">
      <alignment vertical="center"/>
    </xf>
    <xf numFmtId="0" fontId="0" fillId="39" borderId="31" xfId="0" applyFill="1" applyBorder="1">
      <alignment vertical="center"/>
    </xf>
    <xf numFmtId="0" fontId="0" fillId="39" borderId="86" xfId="0" applyFill="1" applyBorder="1">
      <alignment vertical="center"/>
    </xf>
    <xf numFmtId="0" fontId="0" fillId="0" borderId="65" xfId="0" applyBorder="1">
      <alignment vertical="center"/>
    </xf>
    <xf numFmtId="0" fontId="0" fillId="39" borderId="87" xfId="0" applyFill="1" applyBorder="1">
      <alignment vertical="center"/>
    </xf>
    <xf numFmtId="0" fontId="0" fillId="39" borderId="88" xfId="0" applyFill="1" applyBorder="1">
      <alignment vertical="center"/>
    </xf>
    <xf numFmtId="0" fontId="0" fillId="0" borderId="66" xfId="0" applyBorder="1">
      <alignment vertical="center"/>
    </xf>
    <xf numFmtId="0" fontId="0" fillId="0" borderId="67" xfId="0" applyBorder="1">
      <alignment vertical="center"/>
    </xf>
    <xf numFmtId="0" fontId="0" fillId="0" borderId="68" xfId="0" applyBorder="1">
      <alignment vertical="center"/>
    </xf>
    <xf numFmtId="0" fontId="0" fillId="0" borderId="70" xfId="0" applyBorder="1">
      <alignment vertical="center"/>
    </xf>
    <xf numFmtId="0" fontId="0" fillId="0" borderId="71" xfId="0" applyBorder="1">
      <alignment vertical="center"/>
    </xf>
    <xf numFmtId="0" fontId="0" fillId="0" borderId="72" xfId="0" applyBorder="1">
      <alignment vertical="center"/>
    </xf>
    <xf numFmtId="0" fontId="0" fillId="0" borderId="73" xfId="0" applyBorder="1">
      <alignment vertical="center"/>
    </xf>
    <xf numFmtId="0" fontId="0" fillId="0" borderId="74" xfId="0" applyBorder="1">
      <alignment vertical="center"/>
    </xf>
    <xf numFmtId="0" fontId="0" fillId="0" borderId="75" xfId="0" applyBorder="1">
      <alignment vertical="center"/>
    </xf>
    <xf numFmtId="0" fontId="0" fillId="0" borderId="76" xfId="0" applyBorder="1">
      <alignment vertical="center"/>
    </xf>
    <xf numFmtId="0" fontId="0" fillId="40" borderId="78" xfId="0" applyFill="1" applyBorder="1">
      <alignment vertical="center"/>
    </xf>
    <xf numFmtId="0" fontId="0" fillId="0" borderId="77" xfId="0" applyBorder="1">
      <alignment vertical="center"/>
    </xf>
    <xf numFmtId="0" fontId="0" fillId="40" borderId="113" xfId="0" applyFill="1" applyBorder="1" applyAlignment="1">
      <alignment horizontal="center" vertical="center"/>
    </xf>
    <xf numFmtId="0" fontId="0" fillId="0" borderId="113" xfId="0" applyBorder="1" applyAlignment="1">
      <alignment horizontal="center" vertical="center"/>
    </xf>
    <xf numFmtId="182" fontId="0" fillId="40" borderId="114" xfId="0" applyNumberFormat="1" applyFill="1" applyBorder="1">
      <alignment vertical="center"/>
    </xf>
    <xf numFmtId="0" fontId="0" fillId="40" borderId="133" xfId="0" applyFill="1" applyBorder="1" applyAlignment="1">
      <alignment horizontal="right" vertical="center"/>
    </xf>
    <xf numFmtId="0" fontId="0" fillId="0" borderId="133" xfId="0" applyBorder="1" applyAlignment="1">
      <alignment horizontal="right" vertical="center"/>
    </xf>
    <xf numFmtId="0" fontId="0" fillId="0" borderId="11" xfId="0" applyBorder="1" applyAlignment="1" applyProtection="1">
      <alignment horizontal="center" vertical="center"/>
    </xf>
    <xf numFmtId="0" fontId="0" fillId="0" borderId="0" xfId="0" applyFont="1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 wrapText="1"/>
    </xf>
    <xf numFmtId="0" fontId="0" fillId="0" borderId="3" xfId="0" applyBorder="1" applyAlignment="1" applyProtection="1">
      <alignment vertical="center"/>
    </xf>
    <xf numFmtId="0" fontId="0" fillId="0" borderId="19" xfId="0" applyBorder="1" applyAlignment="1" applyProtection="1">
      <alignment vertical="center"/>
    </xf>
    <xf numFmtId="0" fontId="0" fillId="0" borderId="0" xfId="0" applyFont="1" applyBorder="1" applyAlignment="1" applyProtection="1">
      <alignment horizontal="right" vertical="top"/>
    </xf>
    <xf numFmtId="0" fontId="0" fillId="0" borderId="0" xfId="0" applyFont="1" applyBorder="1" applyAlignment="1" applyProtection="1">
      <alignment vertical="center"/>
    </xf>
    <xf numFmtId="0" fontId="1" fillId="13" borderId="22" xfId="43" applyFill="1" applyBorder="1" applyAlignment="1">
      <alignment horizontal="center" vertical="center"/>
    </xf>
    <xf numFmtId="0" fontId="20" fillId="0" borderId="0" xfId="43" applyFont="1" applyFill="1" applyAlignment="1">
      <alignment horizontal="left" vertical="top"/>
    </xf>
    <xf numFmtId="0" fontId="25" fillId="13" borderId="3" xfId="43" applyFont="1" applyFill="1" applyBorder="1" applyAlignment="1">
      <alignment horizontal="center" vertical="center"/>
    </xf>
    <xf numFmtId="0" fontId="25" fillId="13" borderId="12" xfId="43" applyFont="1" applyFill="1" applyBorder="1" applyAlignment="1">
      <alignment horizontal="center" vertical="center"/>
    </xf>
    <xf numFmtId="0" fontId="25" fillId="13" borderId="19" xfId="43" applyFont="1" applyFill="1" applyBorder="1" applyAlignment="1">
      <alignment horizontal="center" vertical="center"/>
    </xf>
    <xf numFmtId="0" fontId="26" fillId="13" borderId="3" xfId="43" applyFont="1" applyFill="1" applyBorder="1" applyAlignment="1" applyProtection="1">
      <alignment horizontal="left" vertical="center" indent="1"/>
      <protection locked="0"/>
    </xf>
    <xf numFmtId="0" fontId="26" fillId="13" borderId="12" xfId="43" applyFont="1" applyFill="1" applyBorder="1" applyAlignment="1" applyProtection="1">
      <alignment horizontal="left" vertical="center" indent="1"/>
      <protection locked="0"/>
    </xf>
    <xf numFmtId="0" fontId="26" fillId="13" borderId="19" xfId="43" applyFont="1" applyFill="1" applyBorder="1" applyAlignment="1" applyProtection="1">
      <alignment horizontal="left" vertical="center" indent="1"/>
      <protection locked="0"/>
    </xf>
    <xf numFmtId="0" fontId="1" fillId="13" borderId="0" xfId="43" applyFill="1" applyAlignment="1">
      <alignment horizontal="center" vertical="center"/>
    </xf>
    <xf numFmtId="0" fontId="1" fillId="0" borderId="3" xfId="43" applyFill="1" applyBorder="1" applyAlignment="1">
      <alignment horizontal="center" vertical="center"/>
    </xf>
    <xf numFmtId="0" fontId="0" fillId="0" borderId="19" xfId="0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8" fillId="12" borderId="18" xfId="43" applyFont="1" applyFill="1" applyBorder="1" applyAlignment="1">
      <alignment horizontal="left" vertical="center"/>
    </xf>
    <xf numFmtId="0" fontId="8" fillId="12" borderId="12" xfId="43" applyFont="1" applyFill="1" applyBorder="1" applyAlignment="1">
      <alignment horizontal="left" vertical="center"/>
    </xf>
    <xf numFmtId="0" fontId="15" fillId="13" borderId="0" xfId="43" applyFont="1" applyFill="1" applyAlignment="1">
      <alignment horizontal="center"/>
    </xf>
    <xf numFmtId="0" fontId="20" fillId="13" borderId="0" xfId="43" applyFont="1" applyFill="1" applyAlignment="1">
      <alignment horizontal="left" vertical="top" wrapText="1"/>
    </xf>
    <xf numFmtId="0" fontId="1" fillId="13" borderId="22" xfId="43" applyFill="1" applyBorder="1" applyAlignment="1">
      <alignment horizontal="center" vertical="center"/>
    </xf>
    <xf numFmtId="0" fontId="9" fillId="0" borderId="34" xfId="43" applyFont="1" applyFill="1" applyBorder="1" applyAlignment="1">
      <alignment horizontal="center" vertical="center" textRotation="255"/>
    </xf>
    <xf numFmtId="0" fontId="9" fillId="0" borderId="89" xfId="43" applyFont="1" applyFill="1" applyBorder="1" applyAlignment="1">
      <alignment horizontal="center" vertical="center" textRotation="255"/>
    </xf>
    <xf numFmtId="0" fontId="9" fillId="0" borderId="35" xfId="43" applyFont="1" applyFill="1" applyBorder="1" applyAlignment="1">
      <alignment horizontal="center" vertical="center" textRotation="255"/>
    </xf>
    <xf numFmtId="0" fontId="14" fillId="0" borderId="34" xfId="43" applyFont="1" applyFill="1" applyBorder="1" applyAlignment="1">
      <alignment horizontal="center" vertical="center" textRotation="255"/>
    </xf>
    <xf numFmtId="0" fontId="14" fillId="0" borderId="89" xfId="43" applyFont="1" applyFill="1" applyBorder="1" applyAlignment="1">
      <alignment horizontal="center" vertical="center" textRotation="255"/>
    </xf>
    <xf numFmtId="0" fontId="14" fillId="0" borderId="35" xfId="43" applyFont="1" applyFill="1" applyBorder="1" applyAlignment="1">
      <alignment horizontal="center" vertical="center" textRotation="255"/>
    </xf>
    <xf numFmtId="0" fontId="8" fillId="12" borderId="13" xfId="43" applyFont="1" applyFill="1" applyBorder="1" applyAlignment="1">
      <alignment horizontal="center" vertical="center"/>
    </xf>
    <xf numFmtId="0" fontId="8" fillId="12" borderId="10" xfId="43" applyFont="1" applyFill="1" applyBorder="1" applyAlignment="1">
      <alignment horizontal="center" vertical="center"/>
    </xf>
    <xf numFmtId="0" fontId="9" fillId="0" borderId="34" xfId="43" applyFont="1" applyFill="1" applyBorder="1" applyAlignment="1">
      <alignment horizontal="center" vertical="center" textRotation="255" wrapText="1"/>
    </xf>
    <xf numFmtId="0" fontId="8" fillId="12" borderId="15" xfId="43" applyFont="1" applyFill="1" applyBorder="1" applyAlignment="1">
      <alignment horizontal="left" vertical="center"/>
    </xf>
    <xf numFmtId="0" fontId="8" fillId="12" borderId="16" xfId="43" applyFont="1" applyFill="1" applyBorder="1" applyAlignment="1">
      <alignment horizontal="left" vertical="center"/>
    </xf>
    <xf numFmtId="0" fontId="8" fillId="13" borderId="90" xfId="43" applyFont="1" applyFill="1" applyBorder="1" applyAlignment="1">
      <alignment horizontal="center" vertical="center" shrinkToFit="1"/>
    </xf>
    <xf numFmtId="0" fontId="8" fillId="13" borderId="80" xfId="43" applyFont="1" applyFill="1" applyBorder="1" applyAlignment="1">
      <alignment horizontal="center" vertical="center" shrinkToFit="1"/>
    </xf>
    <xf numFmtId="0" fontId="8" fillId="13" borderId="91" xfId="43" applyFont="1" applyFill="1" applyBorder="1" applyAlignment="1">
      <alignment horizontal="center" vertical="center" shrinkToFit="1"/>
    </xf>
    <xf numFmtId="0" fontId="8" fillId="13" borderId="79" xfId="43" applyFont="1" applyFill="1" applyBorder="1" applyAlignment="1">
      <alignment horizontal="center" vertical="center" shrinkToFit="1"/>
    </xf>
    <xf numFmtId="0" fontId="1" fillId="13" borderId="3" xfId="43" applyFill="1" applyBorder="1" applyAlignment="1">
      <alignment horizontal="center" vertical="center"/>
    </xf>
    <xf numFmtId="0" fontId="1" fillId="13" borderId="19" xfId="43" applyFill="1" applyBorder="1" applyAlignment="1">
      <alignment horizontal="center" vertical="center"/>
    </xf>
    <xf numFmtId="0" fontId="1" fillId="0" borderId="19" xfId="43" applyFill="1" applyBorder="1" applyAlignment="1">
      <alignment horizontal="center" vertical="center"/>
    </xf>
    <xf numFmtId="0" fontId="1" fillId="13" borderId="92" xfId="43" applyFill="1" applyBorder="1" applyAlignment="1">
      <alignment horizontal="left" vertical="center" shrinkToFit="1"/>
    </xf>
    <xf numFmtId="0" fontId="1" fillId="13" borderId="93" xfId="43" applyFill="1" applyBorder="1" applyAlignment="1">
      <alignment horizontal="left" vertical="center" shrinkToFit="1"/>
    </xf>
    <xf numFmtId="0" fontId="1" fillId="13" borderId="94" xfId="43" applyFill="1" applyBorder="1" applyAlignment="1">
      <alignment horizontal="left" vertical="center" shrinkToFit="1"/>
    </xf>
    <xf numFmtId="0" fontId="1" fillId="13" borderId="47" xfId="43" applyFill="1" applyBorder="1" applyAlignment="1">
      <alignment horizontal="left" vertical="center" shrinkToFit="1"/>
    </xf>
    <xf numFmtId="177" fontId="1" fillId="13" borderId="33" xfId="43" applyNumberFormat="1" applyFill="1" applyBorder="1" applyAlignment="1">
      <alignment horizontal="center" vertical="center" shrinkToFit="1"/>
    </xf>
    <xf numFmtId="0" fontId="0" fillId="0" borderId="115" xfId="0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0" fillId="0" borderId="95" xfId="0" applyBorder="1" applyAlignment="1">
      <alignment horizontal="center" vertical="center"/>
    </xf>
    <xf numFmtId="0" fontId="0" fillId="0" borderId="96" xfId="0" applyBorder="1" applyAlignment="1">
      <alignment vertical="center"/>
    </xf>
    <xf numFmtId="0" fontId="0" fillId="0" borderId="97" xfId="0" applyBorder="1" applyAlignment="1">
      <alignment vertical="center"/>
    </xf>
    <xf numFmtId="0" fontId="0" fillId="0" borderId="98" xfId="0" applyBorder="1" applyAlignment="1">
      <alignment vertical="center"/>
    </xf>
    <xf numFmtId="0" fontId="0" fillId="0" borderId="99" xfId="0" applyBorder="1" applyAlignment="1">
      <alignment vertical="center"/>
    </xf>
    <xf numFmtId="0" fontId="0" fillId="0" borderId="100" xfId="0" applyBorder="1" applyAlignment="1">
      <alignment vertical="center"/>
    </xf>
    <xf numFmtId="0" fontId="0" fillId="0" borderId="101" xfId="0" applyBorder="1" applyAlignment="1">
      <alignment horizontal="center" vertical="center"/>
    </xf>
    <xf numFmtId="0" fontId="0" fillId="0" borderId="102" xfId="0" applyBorder="1" applyAlignment="1">
      <alignment horizontal="center" vertical="center"/>
    </xf>
    <xf numFmtId="0" fontId="0" fillId="0" borderId="103" xfId="0" applyBorder="1" applyAlignment="1">
      <alignment horizontal="center" vertical="center"/>
    </xf>
    <xf numFmtId="0" fontId="0" fillId="0" borderId="104" xfId="0" applyBorder="1" applyAlignment="1">
      <alignment horizontal="center" vertical="center"/>
    </xf>
    <xf numFmtId="0" fontId="0" fillId="0" borderId="105" xfId="0" applyBorder="1" applyAlignment="1">
      <alignment horizontal="center" vertical="center"/>
    </xf>
    <xf numFmtId="0" fontId="0" fillId="0" borderId="106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107" xfId="0" applyBorder="1" applyAlignment="1">
      <alignment horizontal="center" vertical="center"/>
    </xf>
    <xf numFmtId="0" fontId="0" fillId="0" borderId="108" xfId="0" applyBorder="1" applyAlignment="1">
      <alignment horizontal="center" vertical="center" wrapText="1"/>
    </xf>
    <xf numFmtId="0" fontId="0" fillId="0" borderId="71" xfId="0" applyBorder="1" applyAlignment="1">
      <alignment horizontal="center" vertical="center" wrapText="1"/>
    </xf>
    <xf numFmtId="0" fontId="0" fillId="0" borderId="109" xfId="0" applyBorder="1" applyAlignment="1">
      <alignment horizontal="center" vertical="center"/>
    </xf>
    <xf numFmtId="0" fontId="0" fillId="0" borderId="110" xfId="0" applyBorder="1" applyAlignment="1">
      <alignment horizontal="center" vertical="center"/>
    </xf>
    <xf numFmtId="0" fontId="0" fillId="0" borderId="111" xfId="0" applyBorder="1" applyAlignment="1">
      <alignment horizontal="center" vertical="center"/>
    </xf>
    <xf numFmtId="0" fontId="0" fillId="0" borderId="112" xfId="0" applyBorder="1" applyAlignment="1">
      <alignment horizontal="center" vertical="center"/>
    </xf>
    <xf numFmtId="0" fontId="0" fillId="0" borderId="113" xfId="0" applyBorder="1" applyAlignment="1">
      <alignment horizontal="center" vertical="center" wrapText="1"/>
    </xf>
    <xf numFmtId="0" fontId="0" fillId="0" borderId="114" xfId="0" applyBorder="1" applyAlignment="1">
      <alignment horizontal="center" vertical="center" wrapText="1"/>
    </xf>
    <xf numFmtId="0" fontId="22" fillId="0" borderId="0" xfId="0" applyFont="1" applyAlignment="1">
      <alignment horizontal="left" vertical="center"/>
    </xf>
    <xf numFmtId="38" fontId="0" fillId="14" borderId="3" xfId="33" applyFont="1" applyFill="1" applyBorder="1" applyAlignment="1">
      <alignment horizontal="center" vertical="center" shrinkToFit="1"/>
    </xf>
    <xf numFmtId="38" fontId="0" fillId="14" borderId="19" xfId="33" applyFont="1" applyFill="1" applyBorder="1" applyAlignment="1">
      <alignment horizontal="center" vertical="center" shrinkToFit="1"/>
    </xf>
    <xf numFmtId="38" fontId="0" fillId="0" borderId="34" xfId="33" applyFont="1" applyBorder="1" applyAlignment="1">
      <alignment horizontal="center" vertical="center" shrinkToFit="1"/>
    </xf>
    <xf numFmtId="38" fontId="0" fillId="0" borderId="35" xfId="33" applyFont="1" applyBorder="1" applyAlignment="1">
      <alignment horizontal="center" vertical="center" shrinkToFit="1"/>
    </xf>
    <xf numFmtId="0" fontId="0" fillId="0" borderId="11" xfId="0" applyBorder="1" applyAlignment="1">
      <alignment horizontal="left" vertical="center"/>
    </xf>
    <xf numFmtId="0" fontId="0" fillId="0" borderId="11" xfId="0" applyBorder="1" applyAlignment="1">
      <alignment horizontal="left" vertical="center" shrinkToFit="1"/>
    </xf>
    <xf numFmtId="0" fontId="0" fillId="0" borderId="33" xfId="0" applyBorder="1" applyAlignment="1">
      <alignment horizontal="center" vertical="center" shrinkToFit="1"/>
    </xf>
    <xf numFmtId="0" fontId="0" fillId="0" borderId="34" xfId="0" applyBorder="1" applyAlignment="1">
      <alignment horizontal="center" vertical="center" shrinkToFit="1"/>
    </xf>
    <xf numFmtId="0" fontId="0" fillId="0" borderId="35" xfId="0" applyBorder="1" applyAlignment="1">
      <alignment horizontal="center" vertical="center" shrinkToFit="1"/>
    </xf>
    <xf numFmtId="0" fontId="12" fillId="0" borderId="0" xfId="0" applyFont="1" applyBorder="1" applyAlignment="1" applyProtection="1">
      <alignment horizontal="left" vertical="center" shrinkToFit="1"/>
    </xf>
    <xf numFmtId="0" fontId="0" fillId="0" borderId="3" xfId="0" applyBorder="1" applyAlignment="1" applyProtection="1">
      <alignment horizontal="center" vertical="center" wrapText="1"/>
    </xf>
    <xf numFmtId="0" fontId="0" fillId="0" borderId="12" xfId="0" applyBorder="1" applyAlignment="1" applyProtection="1">
      <alignment horizontal="center" vertical="center" wrapText="1"/>
    </xf>
    <xf numFmtId="0" fontId="0" fillId="0" borderId="19" xfId="0" applyBorder="1" applyAlignment="1" applyProtection="1">
      <alignment horizontal="center" vertical="center" wrapText="1"/>
    </xf>
    <xf numFmtId="0" fontId="0" fillId="0" borderId="11" xfId="0" applyBorder="1" applyAlignment="1" applyProtection="1">
      <alignment horizontal="center" vertical="center"/>
    </xf>
    <xf numFmtId="0" fontId="13" fillId="0" borderId="0" xfId="0" applyFont="1" applyBorder="1" applyAlignment="1" applyProtection="1">
      <alignment horizontal="left" vertical="top" wrapText="1"/>
    </xf>
    <xf numFmtId="0" fontId="0" fillId="36" borderId="3" xfId="0" applyFill="1" applyBorder="1" applyAlignment="1" applyProtection="1">
      <alignment horizontal="center" vertical="center"/>
      <protection locked="0"/>
    </xf>
    <xf numFmtId="0" fontId="0" fillId="36" borderId="19" xfId="0" applyFill="1" applyBorder="1" applyAlignment="1" applyProtection="1">
      <alignment horizontal="center" vertical="center"/>
      <protection locked="0"/>
    </xf>
    <xf numFmtId="0" fontId="0" fillId="0" borderId="33" xfId="0" applyBorder="1" applyAlignment="1" applyProtection="1">
      <alignment horizontal="center" vertical="center"/>
    </xf>
    <xf numFmtId="0" fontId="0" fillId="0" borderId="19" xfId="0" applyBorder="1" applyAlignment="1" applyProtection="1">
      <alignment horizontal="center" vertical="center"/>
    </xf>
    <xf numFmtId="0" fontId="13" fillId="0" borderId="116" xfId="0" applyFont="1" applyBorder="1" applyAlignment="1" applyProtection="1">
      <alignment horizontal="center" shrinkToFit="1"/>
    </xf>
    <xf numFmtId="0" fontId="13" fillId="0" borderId="22" xfId="0" applyFont="1" applyBorder="1" applyAlignment="1" applyProtection="1">
      <alignment horizontal="center" shrinkToFit="1"/>
    </xf>
    <xf numFmtId="0" fontId="13" fillId="0" borderId="53" xfId="0" applyFont="1" applyBorder="1" applyAlignment="1" applyProtection="1">
      <alignment horizontal="center" shrinkToFit="1"/>
    </xf>
    <xf numFmtId="0" fontId="0" fillId="0" borderId="0" xfId="0" applyFont="1" applyBorder="1" applyAlignment="1" applyProtection="1">
      <alignment horizontal="center" vertical="center" wrapText="1"/>
    </xf>
    <xf numFmtId="0" fontId="0" fillId="0" borderId="3" xfId="0" applyBorder="1" applyAlignment="1" applyProtection="1">
      <alignment horizontal="center" vertical="center" shrinkToFit="1"/>
    </xf>
    <xf numFmtId="0" fontId="0" fillId="0" borderId="12" xfId="0" applyBorder="1" applyAlignment="1" applyProtection="1">
      <alignment horizontal="center" vertical="center" shrinkToFit="1"/>
    </xf>
    <xf numFmtId="0" fontId="0" fillId="0" borderId="19" xfId="0" applyBorder="1" applyAlignment="1" applyProtection="1">
      <alignment horizontal="center" vertical="center" shrinkToFit="1"/>
    </xf>
    <xf numFmtId="0" fontId="0" fillId="0" borderId="3" xfId="0" applyBorder="1" applyAlignment="1" applyProtection="1">
      <alignment horizontal="center" vertical="center"/>
    </xf>
    <xf numFmtId="0" fontId="0" fillId="0" borderId="12" xfId="0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11" fillId="0" borderId="0" xfId="0" applyFont="1" applyBorder="1" applyAlignment="1" applyProtection="1">
      <alignment horizontal="center" wrapText="1"/>
    </xf>
    <xf numFmtId="0" fontId="11" fillId="0" borderId="11" xfId="0" applyFont="1" applyBorder="1" applyAlignment="1" applyProtection="1">
      <alignment horizontal="center" wrapText="1"/>
    </xf>
    <xf numFmtId="0" fontId="0" fillId="0" borderId="36" xfId="0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 wrapText="1"/>
    </xf>
    <xf numFmtId="0" fontId="11" fillId="0" borderId="0" xfId="0" applyFont="1" applyBorder="1" applyAlignment="1" applyProtection="1">
      <alignment horizontal="center" vertical="top" wrapText="1"/>
    </xf>
    <xf numFmtId="0" fontId="11" fillId="0" borderId="11" xfId="0" applyFont="1" applyBorder="1" applyAlignment="1" applyProtection="1">
      <alignment horizontal="center" vertical="top" wrapText="1"/>
    </xf>
    <xf numFmtId="0" fontId="0" fillId="0" borderId="22" xfId="0" applyFont="1" applyBorder="1" applyAlignment="1" applyProtection="1">
      <alignment horizontal="center" vertical="top" wrapText="1"/>
    </xf>
    <xf numFmtId="0" fontId="0" fillId="0" borderId="11" xfId="0" applyFont="1" applyBorder="1" applyAlignment="1" applyProtection="1">
      <alignment horizontal="center" vertical="top" wrapText="1"/>
    </xf>
    <xf numFmtId="0" fontId="0" fillId="0" borderId="0" xfId="0" applyFont="1" applyBorder="1" applyAlignment="1" applyProtection="1">
      <alignment horizontal="center" wrapText="1"/>
    </xf>
    <xf numFmtId="0" fontId="0" fillId="0" borderId="11" xfId="0" applyFont="1" applyBorder="1" applyAlignment="1" applyProtection="1">
      <alignment horizontal="center" wrapText="1"/>
    </xf>
    <xf numFmtId="0" fontId="0" fillId="0" borderId="33" xfId="0" applyBorder="1" applyAlignment="1" applyProtection="1">
      <alignment horizontal="left" vertical="center" shrinkToFit="1"/>
    </xf>
    <xf numFmtId="0" fontId="0" fillId="0" borderId="33" xfId="0" applyBorder="1" applyAlignment="1" applyProtection="1">
      <alignment horizontal="center" vertical="center" shrinkToFit="1"/>
    </xf>
    <xf numFmtId="0" fontId="11" fillId="0" borderId="0" xfId="0" applyFont="1" applyBorder="1" applyAlignment="1" applyProtection="1">
      <alignment horizontal="left" vertical="center" wrapText="1"/>
    </xf>
    <xf numFmtId="0" fontId="0" fillId="0" borderId="37" xfId="0" applyBorder="1" applyAlignment="1" applyProtection="1">
      <alignment horizontal="center" vertical="center" wrapText="1"/>
    </xf>
    <xf numFmtId="0" fontId="1" fillId="38" borderId="33" xfId="43" applyFill="1" applyBorder="1" applyAlignment="1" applyProtection="1">
      <alignment horizontal="center" vertical="center"/>
    </xf>
    <xf numFmtId="0" fontId="25" fillId="0" borderId="0" xfId="0" applyFont="1" applyAlignment="1">
      <alignment horizontal="center" vertical="center"/>
    </xf>
    <xf numFmtId="0" fontId="46" fillId="0" borderId="0" xfId="0" applyFont="1" applyAlignment="1">
      <alignment horizontal="center"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桁区切り 2" xfId="34" xr:uid="{00000000-0005-0000-0000-000021000000}"/>
    <cellStyle name="見出し 1" xfId="35" builtinId="16" customBuiltin="1"/>
    <cellStyle name="見出し 2" xfId="36" builtinId="17" customBuiltin="1"/>
    <cellStyle name="見出し 3" xfId="37" builtinId="18" customBuiltin="1"/>
    <cellStyle name="見出し 4" xfId="38" builtinId="19" customBuiltin="1"/>
    <cellStyle name="集計" xfId="39" builtinId="25" customBuiltin="1"/>
    <cellStyle name="出力" xfId="40" builtinId="21" customBuiltin="1"/>
    <cellStyle name="説明文" xfId="41" builtinId="53" customBuiltin="1"/>
    <cellStyle name="入力" xfId="42" builtinId="20" customBuiltin="1"/>
    <cellStyle name="標準" xfId="0" builtinId="0"/>
    <cellStyle name="標準 2" xfId="43" xr:uid="{00000000-0005-0000-0000-00002B000000}"/>
    <cellStyle name="良い" xfId="44" builtinId="26" customBuiltin="1"/>
  </cellStyles>
  <dxfs count="2"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9153</xdr:colOff>
      <xdr:row>28</xdr:row>
      <xdr:rowOff>20284</xdr:rowOff>
    </xdr:from>
    <xdr:to>
      <xdr:col>4</xdr:col>
      <xdr:colOff>435132</xdr:colOff>
      <xdr:row>29</xdr:row>
      <xdr:rowOff>76383</xdr:rowOff>
    </xdr:to>
    <xdr:sp macro="" textlink="" fLocksText="0">
      <xdr:nvSpPr>
        <xdr:cNvPr id="860" name="角丸四角形吹き出し 2">
          <a:extLst>
            <a:ext uri="{FF2B5EF4-FFF2-40B4-BE49-F238E27FC236}">
              <a16:creationId xmlns:a16="http://schemas.microsoft.com/office/drawing/2014/main" id="{5F1ED70E-CF72-45AB-A3D4-530EA2B3DC04}"/>
            </a:ext>
          </a:extLst>
        </xdr:cNvPr>
        <xdr:cNvSpPr/>
      </xdr:nvSpPr>
      <xdr:spPr>
        <a:xfrm>
          <a:off x="2533650" y="5648325"/>
          <a:ext cx="476250" cy="247650"/>
        </a:xfrm>
        <a:prstGeom prst="wedgeRoundRectCallout">
          <a:avLst>
            <a:gd name="adj1" fmla="val -319389"/>
            <a:gd name="adj2" fmla="val 105559"/>
            <a:gd name="adj3" fmla="val 16667"/>
          </a:avLst>
        </a:prstGeom>
        <a:noFill/>
        <a:ln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horzOverflow="clip" lIns="91440" tIns="45720" rIns="91440" bIns="45720" anchor="t"/>
        <a:lstStyle/>
        <a:p>
          <a:pPr algn="l"/>
          <a:r>
            <a:rPr lang="ja-JP" altLang="en-US" sz="1100">
              <a:solidFill>
                <a:srgbClr val="000000"/>
              </a:solidFill>
            </a:rPr>
            <a:t>①</a:t>
          </a:r>
        </a:p>
      </xdr:txBody>
    </xdr:sp>
    <xdr:clientData/>
  </xdr:twoCellAnchor>
  <xdr:twoCellAnchor>
    <xdr:from>
      <xdr:col>6</xdr:col>
      <xdr:colOff>212544</xdr:colOff>
      <xdr:row>28</xdr:row>
      <xdr:rowOff>0</xdr:rowOff>
    </xdr:from>
    <xdr:to>
      <xdr:col>6</xdr:col>
      <xdr:colOff>635471</xdr:colOff>
      <xdr:row>29</xdr:row>
      <xdr:rowOff>47551</xdr:rowOff>
    </xdr:to>
    <xdr:sp macro="" textlink="" fLocksText="0">
      <xdr:nvSpPr>
        <xdr:cNvPr id="861" name="角丸四角形吹き出し 3">
          <a:extLst>
            <a:ext uri="{FF2B5EF4-FFF2-40B4-BE49-F238E27FC236}">
              <a16:creationId xmlns:a16="http://schemas.microsoft.com/office/drawing/2014/main" id="{B7B11736-AC6D-414E-BF7D-DBE615F325AC}"/>
            </a:ext>
          </a:extLst>
        </xdr:cNvPr>
        <xdr:cNvSpPr/>
      </xdr:nvSpPr>
      <xdr:spPr>
        <a:xfrm>
          <a:off x="4819650" y="5619750"/>
          <a:ext cx="466725" cy="247650"/>
        </a:xfrm>
        <a:prstGeom prst="wedgeRoundRectCallout">
          <a:avLst>
            <a:gd name="adj1" fmla="val -319389"/>
            <a:gd name="adj2" fmla="val 105559"/>
            <a:gd name="adj3" fmla="val 16667"/>
          </a:avLst>
        </a:prstGeom>
        <a:noFill/>
        <a:ln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horzOverflow="clip" lIns="91440" tIns="45720" rIns="91440" bIns="45720" anchor="t"/>
        <a:lstStyle/>
        <a:p>
          <a:pPr algn="l"/>
          <a:r>
            <a:rPr lang="ja-JP" altLang="en-US" sz="1100">
              <a:solidFill>
                <a:srgbClr val="000000"/>
              </a:solidFill>
            </a:rPr>
            <a:t>②</a:t>
          </a:r>
        </a:p>
      </xdr:txBody>
    </xdr:sp>
    <xdr:clientData/>
  </xdr:twoCellAnchor>
  <xdr:twoCellAnchor>
    <xdr:from>
      <xdr:col>8</xdr:col>
      <xdr:colOff>58347</xdr:colOff>
      <xdr:row>65</xdr:row>
      <xdr:rowOff>18752</xdr:rowOff>
    </xdr:from>
    <xdr:to>
      <xdr:col>8</xdr:col>
      <xdr:colOff>491031</xdr:colOff>
      <xdr:row>66</xdr:row>
      <xdr:rowOff>114412</xdr:rowOff>
    </xdr:to>
    <xdr:sp macro="" textlink="" fLocksText="0">
      <xdr:nvSpPr>
        <xdr:cNvPr id="862" name="角丸四角形吹き出し 4">
          <a:extLst>
            <a:ext uri="{FF2B5EF4-FFF2-40B4-BE49-F238E27FC236}">
              <a16:creationId xmlns:a16="http://schemas.microsoft.com/office/drawing/2014/main" id="{1F11E640-DACC-44A0-93F8-04C3C2792568}"/>
            </a:ext>
          </a:extLst>
        </xdr:cNvPr>
        <xdr:cNvSpPr/>
      </xdr:nvSpPr>
      <xdr:spPr>
        <a:xfrm>
          <a:off x="6362700" y="12620625"/>
          <a:ext cx="476250" cy="323850"/>
        </a:xfrm>
        <a:prstGeom prst="wedgeRoundRectCallout">
          <a:avLst>
            <a:gd name="adj1" fmla="val 351793"/>
            <a:gd name="adj2" fmla="val 53645"/>
            <a:gd name="adj3" fmla="val 16667"/>
          </a:avLst>
        </a:prstGeom>
        <a:noFill/>
        <a:ln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horzOverflow="clip" lIns="91440" tIns="45720" rIns="91440" bIns="45720" anchor="t"/>
        <a:lstStyle/>
        <a:p>
          <a:pPr algn="l"/>
          <a:r>
            <a:rPr lang="ja-JP" altLang="en-US" sz="1100">
              <a:solidFill>
                <a:srgbClr val="000000"/>
              </a:solidFill>
            </a:rPr>
            <a:t>④</a:t>
          </a:r>
        </a:p>
      </xdr:txBody>
    </xdr:sp>
    <xdr:clientData/>
  </xdr:twoCellAnchor>
  <xdr:twoCellAnchor>
    <xdr:from>
      <xdr:col>5</xdr:col>
      <xdr:colOff>559000</xdr:colOff>
      <xdr:row>68</xdr:row>
      <xdr:rowOff>95548</xdr:rowOff>
    </xdr:from>
    <xdr:to>
      <xdr:col>6</xdr:col>
      <xdr:colOff>259955</xdr:colOff>
      <xdr:row>70</xdr:row>
      <xdr:rowOff>18752</xdr:rowOff>
    </xdr:to>
    <xdr:sp macro="" textlink="" fLocksText="0">
      <xdr:nvSpPr>
        <xdr:cNvPr id="863" name="角丸四角形吹き出し 5">
          <a:extLst>
            <a:ext uri="{FF2B5EF4-FFF2-40B4-BE49-F238E27FC236}">
              <a16:creationId xmlns:a16="http://schemas.microsoft.com/office/drawing/2014/main" id="{45D03B89-D62C-4C6B-8946-7DE5C2E8AEAA}"/>
            </a:ext>
          </a:extLst>
        </xdr:cNvPr>
        <xdr:cNvSpPr/>
      </xdr:nvSpPr>
      <xdr:spPr>
        <a:xfrm>
          <a:off x="4314825" y="13296900"/>
          <a:ext cx="552450" cy="381000"/>
        </a:xfrm>
        <a:prstGeom prst="wedgeRoundRectCallout">
          <a:avLst>
            <a:gd name="adj1" fmla="val -166758"/>
            <a:gd name="adj2" fmla="val 17106"/>
            <a:gd name="adj3" fmla="val 16667"/>
          </a:avLst>
        </a:prstGeom>
        <a:noFill/>
        <a:ln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horzOverflow="clip" lIns="91440" tIns="45720" rIns="91440" bIns="45720" anchor="t"/>
        <a:lstStyle/>
        <a:p>
          <a:pPr algn="l"/>
          <a:r>
            <a:rPr lang="ja-JP" altLang="en-US" sz="1100">
              <a:solidFill>
                <a:srgbClr val="000000"/>
              </a:solidFill>
            </a:rPr>
            <a:t>③</a:t>
          </a:r>
        </a:p>
      </xdr:txBody>
    </xdr:sp>
    <xdr:clientData/>
  </xdr:twoCellAnchor>
  <xdr:twoCellAnchor>
    <xdr:from>
      <xdr:col>9</xdr:col>
      <xdr:colOff>634679</xdr:colOff>
      <xdr:row>0</xdr:row>
      <xdr:rowOff>38398</xdr:rowOff>
    </xdr:from>
    <xdr:to>
      <xdr:col>11</xdr:col>
      <xdr:colOff>876538</xdr:colOff>
      <xdr:row>4</xdr:row>
      <xdr:rowOff>152698</xdr:rowOff>
    </xdr:to>
    <xdr:sp macro="" textlink="" fLocksText="0">
      <xdr:nvSpPr>
        <xdr:cNvPr id="864" name="正方形/長方形 1">
          <a:extLst>
            <a:ext uri="{FF2B5EF4-FFF2-40B4-BE49-F238E27FC236}">
              <a16:creationId xmlns:a16="http://schemas.microsoft.com/office/drawing/2014/main" id="{93DCA60B-FFC9-42BA-BC18-329429C30101}"/>
            </a:ext>
          </a:extLst>
        </xdr:cNvPr>
        <xdr:cNvSpPr/>
      </xdr:nvSpPr>
      <xdr:spPr>
        <a:xfrm>
          <a:off x="7905750" y="38100"/>
          <a:ext cx="1828800" cy="1495425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horzOverflow="clip" lIns="91440" tIns="45720" rIns="91440" bIns="45720" anchor="t"/>
        <a:lstStyle/>
        <a:p>
          <a:endParaRPr lang="ja-JP" altLang="en-US"/>
        </a:p>
      </xdr:txBody>
    </xdr:sp>
    <xdr:clientData/>
  </xdr:twoCellAnchor>
  <xdr:twoCellAnchor>
    <xdr:from>
      <xdr:col>9</xdr:col>
      <xdr:colOff>654269</xdr:colOff>
      <xdr:row>0</xdr:row>
      <xdr:rowOff>38398</xdr:rowOff>
    </xdr:from>
    <xdr:to>
      <xdr:col>11</xdr:col>
      <xdr:colOff>876569</xdr:colOff>
      <xdr:row>1</xdr:row>
      <xdr:rowOff>103994</xdr:rowOff>
    </xdr:to>
    <xdr:sp macro="" textlink="" fLocksText="0">
      <xdr:nvSpPr>
        <xdr:cNvPr id="865" name="正方形/長方形 6">
          <a:extLst>
            <a:ext uri="{FF2B5EF4-FFF2-40B4-BE49-F238E27FC236}">
              <a16:creationId xmlns:a16="http://schemas.microsoft.com/office/drawing/2014/main" id="{E14FF0AC-B33E-4896-82A9-B9B65BE02965}"/>
            </a:ext>
          </a:extLst>
        </xdr:cNvPr>
        <xdr:cNvSpPr/>
      </xdr:nvSpPr>
      <xdr:spPr>
        <a:xfrm>
          <a:off x="7924800" y="38100"/>
          <a:ext cx="1809750" cy="295275"/>
        </a:xfrm>
        <a:prstGeom prst="rect">
          <a:avLst/>
        </a:prstGeom>
        <a:solidFill>
          <a:srgbClr val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horzOverflow="clip" lIns="91440" tIns="45720" rIns="91440" bIns="45720" anchor="t"/>
        <a:lstStyle/>
        <a:p>
          <a:pPr algn="ctr"/>
          <a:r>
            <a:rPr lang="ja-JP" altLang="en-US" sz="1100">
              <a:solidFill>
                <a:schemeClr val="tx1"/>
              </a:solidFill>
            </a:rPr>
            <a:t>京都府の受付欄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428625</xdr:colOff>
      <xdr:row>21</xdr:row>
      <xdr:rowOff>352424</xdr:rowOff>
    </xdr:from>
    <xdr:to>
      <xdr:col>5</xdr:col>
      <xdr:colOff>285750</xdr:colOff>
      <xdr:row>24</xdr:row>
      <xdr:rowOff>171449</xdr:rowOff>
    </xdr:to>
    <xdr:sp macro="" textlink="">
      <xdr:nvSpPr>
        <xdr:cNvPr id="2" name="四角形吹き出し 1">
          <a:extLst>
            <a:ext uri="{FF2B5EF4-FFF2-40B4-BE49-F238E27FC236}">
              <a16:creationId xmlns:a16="http://schemas.microsoft.com/office/drawing/2014/main" id="{1E084F68-842B-4E69-9DA7-9B2FC9EC3DF7}"/>
            </a:ext>
          </a:extLst>
        </xdr:cNvPr>
        <xdr:cNvSpPr/>
      </xdr:nvSpPr>
      <xdr:spPr>
        <a:xfrm>
          <a:off x="695325" y="6153149"/>
          <a:ext cx="3086100" cy="904875"/>
        </a:xfrm>
        <a:prstGeom prst="wedgeRectCallout">
          <a:avLst>
            <a:gd name="adj1" fmla="val -45313"/>
            <a:gd name="adj2" fmla="val -146447"/>
          </a:avLst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 b="1">
              <a:solidFill>
                <a:srgbClr val="FF0000"/>
              </a:solidFill>
            </a:rPr>
            <a:t>建物名、部屋名及び部屋ごとに番号を付け、設置位置図と一致するようにしてください。</a:t>
          </a:r>
          <a:endParaRPr kumimoji="1" lang="en-US" altLang="ja-JP" sz="1400" b="1">
            <a:solidFill>
              <a:srgbClr val="FF0000"/>
            </a:solidFill>
          </a:endParaRPr>
        </a:p>
        <a:p>
          <a:pPr algn="l"/>
          <a:endParaRPr kumimoji="1" lang="ja-JP" altLang="en-US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752475</xdr:colOff>
      <xdr:row>20</xdr:row>
      <xdr:rowOff>285750</xdr:rowOff>
    </xdr:from>
    <xdr:to>
      <xdr:col>11</xdr:col>
      <xdr:colOff>809624</xdr:colOff>
      <xdr:row>24</xdr:row>
      <xdr:rowOff>266700</xdr:rowOff>
    </xdr:to>
    <xdr:sp macro="" textlink="">
      <xdr:nvSpPr>
        <xdr:cNvPr id="3" name="四角形吹き出し 2">
          <a:extLst>
            <a:ext uri="{FF2B5EF4-FFF2-40B4-BE49-F238E27FC236}">
              <a16:creationId xmlns:a16="http://schemas.microsoft.com/office/drawing/2014/main" id="{A0F80A93-96C2-42E9-B693-290FFFAD4A21}"/>
            </a:ext>
          </a:extLst>
        </xdr:cNvPr>
        <xdr:cNvSpPr/>
      </xdr:nvSpPr>
      <xdr:spPr>
        <a:xfrm>
          <a:off x="4248150" y="5724525"/>
          <a:ext cx="4400549" cy="1428750"/>
        </a:xfrm>
        <a:prstGeom prst="wedgeRectCallout">
          <a:avLst>
            <a:gd name="adj1" fmla="val 16454"/>
            <a:gd name="adj2" fmla="val -60708"/>
          </a:avLst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 b="1">
              <a:solidFill>
                <a:srgbClr val="FF0000"/>
              </a:solidFill>
            </a:rPr>
            <a:t>型番と消費電力が確認できるカタログを添付してください。右上に番号を付け一致するようにしてください。</a:t>
          </a:r>
          <a:endParaRPr kumimoji="1" lang="en-US" altLang="ja-JP" sz="1400" b="1">
            <a:solidFill>
              <a:srgbClr val="FF0000"/>
            </a:solidFill>
          </a:endParaRPr>
        </a:p>
        <a:p>
          <a:pPr algn="l"/>
          <a:r>
            <a:rPr kumimoji="1" lang="en-US" altLang="ja-JP" sz="1400" b="1">
              <a:solidFill>
                <a:srgbClr val="FF0000"/>
              </a:solidFill>
            </a:rPr>
            <a:t>※</a:t>
          </a:r>
          <a:r>
            <a:rPr kumimoji="1" lang="ja-JP" altLang="en-US" sz="1400" b="1">
              <a:solidFill>
                <a:srgbClr val="FF0000"/>
              </a:solidFill>
            </a:rPr>
            <a:t>型番及び消費電力がカタログで確認できない場合は、上記が確認できる機器のシール等のアップ写真を添付してください。</a:t>
          </a:r>
          <a:endParaRPr kumimoji="1" lang="en-US" altLang="ja-JP" sz="1400" b="1">
            <a:solidFill>
              <a:srgbClr val="FF0000"/>
            </a:solidFill>
          </a:endParaRPr>
        </a:p>
        <a:p>
          <a:pPr algn="l"/>
          <a:endParaRPr kumimoji="1" lang="en-US" altLang="ja-JP" sz="110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123824</xdr:colOff>
      <xdr:row>20</xdr:row>
      <xdr:rowOff>333375</xdr:rowOff>
    </xdr:from>
    <xdr:to>
      <xdr:col>15</xdr:col>
      <xdr:colOff>981074</xdr:colOff>
      <xdr:row>24</xdr:row>
      <xdr:rowOff>9525</xdr:rowOff>
    </xdr:to>
    <xdr:sp macro="" textlink="">
      <xdr:nvSpPr>
        <xdr:cNvPr id="4" name="四角形吹き出し 3">
          <a:extLst>
            <a:ext uri="{FF2B5EF4-FFF2-40B4-BE49-F238E27FC236}">
              <a16:creationId xmlns:a16="http://schemas.microsoft.com/office/drawing/2014/main" id="{993F1AB3-5E69-4126-99D6-51F4481B1494}"/>
            </a:ext>
          </a:extLst>
        </xdr:cNvPr>
        <xdr:cNvSpPr/>
      </xdr:nvSpPr>
      <xdr:spPr>
        <a:xfrm>
          <a:off x="8953499" y="5772150"/>
          <a:ext cx="3095625" cy="1123950"/>
        </a:xfrm>
        <a:prstGeom prst="wedgeRectCallout">
          <a:avLst>
            <a:gd name="adj1" fmla="val -44595"/>
            <a:gd name="adj2" fmla="val -79789"/>
          </a:avLst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 b="1">
              <a:solidFill>
                <a:srgbClr val="FF0000"/>
              </a:solidFill>
            </a:rPr>
            <a:t>型番と消費電力が確認できるカタログを添付し、カタログ右上に番号を記入して一致するようにしてください</a:t>
          </a:r>
          <a:r>
            <a:rPr kumimoji="1" lang="ja-JP" altLang="en-US" sz="1400">
              <a:solidFill>
                <a:srgbClr val="FF0000"/>
              </a:solidFill>
            </a:rPr>
            <a:t>。</a:t>
          </a:r>
          <a:endParaRPr kumimoji="1" lang="en-US" altLang="ja-JP" sz="1400">
            <a:solidFill>
              <a:srgbClr val="FF0000"/>
            </a:solidFill>
          </a:endParaRPr>
        </a:p>
        <a:p>
          <a:pPr algn="l"/>
          <a:endParaRPr kumimoji="1" lang="en-US" altLang="ja-JP" sz="110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742950</xdr:colOff>
      <xdr:row>2</xdr:row>
      <xdr:rowOff>38100</xdr:rowOff>
    </xdr:from>
    <xdr:to>
      <xdr:col>12</xdr:col>
      <xdr:colOff>438150</xdr:colOff>
      <xdr:row>13</xdr:row>
      <xdr:rowOff>266700</xdr:rowOff>
    </xdr:to>
    <xdr:grpSp>
      <xdr:nvGrpSpPr>
        <xdr:cNvPr id="5" name="グループ化 21">
          <a:extLst>
            <a:ext uri="{FF2B5EF4-FFF2-40B4-BE49-F238E27FC236}">
              <a16:creationId xmlns:a16="http://schemas.microsoft.com/office/drawing/2014/main" id="{EE5716D7-493D-480A-9189-1835790AC61E}"/>
            </a:ext>
          </a:extLst>
        </xdr:cNvPr>
        <xdr:cNvGrpSpPr>
          <a:grpSpLocks/>
        </xdr:cNvGrpSpPr>
      </xdr:nvGrpSpPr>
      <xdr:grpSpPr bwMode="auto">
        <a:xfrm>
          <a:off x="5505450" y="466725"/>
          <a:ext cx="3743325" cy="2705100"/>
          <a:chOff x="5505450" y="466725"/>
          <a:chExt cx="3762375" cy="2705100"/>
        </a:xfrm>
      </xdr:grpSpPr>
      <xdr:grpSp>
        <xdr:nvGrpSpPr>
          <xdr:cNvPr id="6" name="グループ化 14">
            <a:extLst>
              <a:ext uri="{FF2B5EF4-FFF2-40B4-BE49-F238E27FC236}">
                <a16:creationId xmlns:a16="http://schemas.microsoft.com/office/drawing/2014/main" id="{C9A4A206-609A-45CA-9AC9-14AB0CEA5246}"/>
              </a:ext>
            </a:extLst>
          </xdr:cNvPr>
          <xdr:cNvGrpSpPr>
            <a:grpSpLocks/>
          </xdr:cNvGrpSpPr>
        </xdr:nvGrpSpPr>
        <xdr:grpSpPr bwMode="auto">
          <a:xfrm>
            <a:off x="5505450" y="466725"/>
            <a:ext cx="3762375" cy="1619250"/>
            <a:chOff x="5505450" y="466725"/>
            <a:chExt cx="3762375" cy="1619250"/>
          </a:xfrm>
        </xdr:grpSpPr>
        <xdr:sp macro="" textlink="">
          <xdr:nvSpPr>
            <xdr:cNvPr id="11" name="円/楕円 4">
              <a:extLst>
                <a:ext uri="{FF2B5EF4-FFF2-40B4-BE49-F238E27FC236}">
                  <a16:creationId xmlns:a16="http://schemas.microsoft.com/office/drawing/2014/main" id="{FDFD5D6C-EA61-4F98-89E8-D6362E6A5834}"/>
                </a:ext>
              </a:extLst>
            </xdr:cNvPr>
            <xdr:cNvSpPr/>
          </xdr:nvSpPr>
          <xdr:spPr>
            <a:xfrm>
              <a:off x="5505450" y="1790700"/>
              <a:ext cx="523875" cy="285750"/>
            </a:xfrm>
            <a:prstGeom prst="ellipse">
              <a:avLst/>
            </a:prstGeom>
            <a:noFill/>
            <a:ln w="19050">
              <a:solidFill>
                <a:srgbClr val="FF0000"/>
              </a:solidFill>
              <a:prstDash val="dash"/>
            </a:ln>
          </xdr:spPr>
          <xdr:style>
            <a:lnRef idx="2">
              <a:schemeClr val="accent6"/>
            </a:lnRef>
            <a:fillRef idx="1">
              <a:schemeClr val="lt1"/>
            </a:fillRef>
            <a:effectRef idx="0">
              <a:schemeClr val="accent6"/>
            </a:effectRef>
            <a:fontRef idx="minor">
              <a:schemeClr val="dk1"/>
            </a:fontRef>
          </xdr:style>
          <xdr:txBody>
            <a:bodyPr vertOverflow="clip" horzOverflow="clip" rtlCol="0" anchor="t"/>
            <a:lstStyle/>
            <a:p>
              <a:endParaRPr lang="ja-JP" altLang="en-US"/>
            </a:p>
          </xdr:txBody>
        </xdr:sp>
        <xdr:sp macro="" textlink="">
          <xdr:nvSpPr>
            <xdr:cNvPr id="12" name="円/楕円 5">
              <a:extLst>
                <a:ext uri="{FF2B5EF4-FFF2-40B4-BE49-F238E27FC236}">
                  <a16:creationId xmlns:a16="http://schemas.microsoft.com/office/drawing/2014/main" id="{2429710E-983A-41E7-A96C-9A5AA35354AC}"/>
                </a:ext>
              </a:extLst>
            </xdr:cNvPr>
            <xdr:cNvSpPr/>
          </xdr:nvSpPr>
          <xdr:spPr>
            <a:xfrm>
              <a:off x="8743950" y="1800225"/>
              <a:ext cx="523875" cy="285750"/>
            </a:xfrm>
            <a:prstGeom prst="ellipse">
              <a:avLst/>
            </a:prstGeom>
            <a:noFill/>
            <a:ln w="19050">
              <a:solidFill>
                <a:srgbClr val="FF0000"/>
              </a:solidFill>
              <a:prstDash val="dash"/>
            </a:ln>
          </xdr:spPr>
          <xdr:style>
            <a:lnRef idx="2">
              <a:schemeClr val="accent6"/>
            </a:lnRef>
            <a:fillRef idx="1">
              <a:schemeClr val="lt1"/>
            </a:fillRef>
            <a:effectRef idx="0">
              <a:schemeClr val="accent6"/>
            </a:effectRef>
            <a:fontRef idx="minor">
              <a:schemeClr val="dk1"/>
            </a:fontRef>
          </xdr:style>
          <xdr:txBody>
            <a:bodyPr vertOverflow="clip" horzOverflow="clip" rtlCol="0" anchor="t"/>
            <a:lstStyle/>
            <a:p>
              <a:endParaRPr lang="ja-JP" altLang="en-US"/>
            </a:p>
          </xdr:txBody>
        </xdr:sp>
        <xdr:cxnSp macro="">
          <xdr:nvCxnSpPr>
            <xdr:cNvPr id="13" name="直線コネクタ 12">
              <a:extLst>
                <a:ext uri="{FF2B5EF4-FFF2-40B4-BE49-F238E27FC236}">
                  <a16:creationId xmlns:a16="http://schemas.microsoft.com/office/drawing/2014/main" id="{A187EA79-11D3-4D3E-94CA-D6B32B7CB804}"/>
                </a:ext>
              </a:extLst>
            </xdr:cNvPr>
            <xdr:cNvCxnSpPr>
              <a:stCxn id="11" idx="7"/>
            </xdr:cNvCxnSpPr>
          </xdr:nvCxnSpPr>
          <xdr:spPr>
            <a:xfrm flipV="1">
              <a:off x="5953125" y="1019175"/>
              <a:ext cx="1295400" cy="809625"/>
            </a:xfrm>
            <a:prstGeom prst="line">
              <a:avLst/>
            </a:prstGeom>
            <a:ln w="19050">
              <a:solidFill>
                <a:srgbClr val="FF0000"/>
              </a:solidFill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14" name="直線コネクタ 13">
              <a:extLst>
                <a:ext uri="{FF2B5EF4-FFF2-40B4-BE49-F238E27FC236}">
                  <a16:creationId xmlns:a16="http://schemas.microsoft.com/office/drawing/2014/main" id="{02E74571-021A-462D-987B-0A501975ED69}"/>
                </a:ext>
              </a:extLst>
            </xdr:cNvPr>
            <xdr:cNvCxnSpPr>
              <a:stCxn id="12" idx="0"/>
            </xdr:cNvCxnSpPr>
          </xdr:nvCxnSpPr>
          <xdr:spPr>
            <a:xfrm flipH="1" flipV="1">
              <a:off x="7962900" y="1019175"/>
              <a:ext cx="1047750" cy="781050"/>
            </a:xfrm>
            <a:prstGeom prst="line">
              <a:avLst/>
            </a:prstGeom>
            <a:ln w="19050">
              <a:solidFill>
                <a:srgbClr val="FF0000"/>
              </a:solidFill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sp macro="" textlink="">
          <xdr:nvSpPr>
            <xdr:cNvPr id="15" name="正方形/長方形 14">
              <a:extLst>
                <a:ext uri="{FF2B5EF4-FFF2-40B4-BE49-F238E27FC236}">
                  <a16:creationId xmlns:a16="http://schemas.microsoft.com/office/drawing/2014/main" id="{FED34570-4229-48A9-A4EB-AA5209CB31C4}"/>
                </a:ext>
              </a:extLst>
            </xdr:cNvPr>
            <xdr:cNvSpPr/>
          </xdr:nvSpPr>
          <xdr:spPr>
            <a:xfrm>
              <a:off x="6219825" y="466725"/>
              <a:ext cx="2533650" cy="609600"/>
            </a:xfrm>
            <a:prstGeom prst="rect">
              <a:avLst/>
            </a:prstGeom>
            <a:ln w="19050">
              <a:solidFill>
                <a:srgbClr val="FF0000"/>
              </a:solidFill>
            </a:ln>
          </xdr:spPr>
          <xdr:style>
            <a:lnRef idx="2">
              <a:schemeClr val="accent6"/>
            </a:lnRef>
            <a:fillRef idx="1">
              <a:schemeClr val="lt1"/>
            </a:fillRef>
            <a:effectRef idx="0">
              <a:schemeClr val="accent6"/>
            </a:effectRef>
            <a:fontRef idx="minor">
              <a:schemeClr val="dk1"/>
            </a:fontRef>
          </xdr:style>
          <xdr:txBody>
            <a:bodyPr vertOverflow="clip" horzOverflow="clip" rtlCol="0" anchor="t"/>
            <a:lstStyle/>
            <a:p>
              <a:pPr algn="l">
                <a:lnSpc>
                  <a:spcPts val="1700"/>
                </a:lnSpc>
              </a:pPr>
              <a:r>
                <a:rPr kumimoji="1" lang="ja-JP" altLang="en-US" sz="1400" b="1">
                  <a:solidFill>
                    <a:srgbClr val="FF0000"/>
                  </a:solidFill>
                </a:rPr>
                <a:t>添付するカタログの右上に記入してください。</a:t>
              </a:r>
            </a:p>
          </xdr:txBody>
        </xdr:sp>
      </xdr:grpSp>
      <xdr:sp macro="" textlink="">
        <xdr:nvSpPr>
          <xdr:cNvPr id="7" name="円/楕円 15">
            <a:extLst>
              <a:ext uri="{FF2B5EF4-FFF2-40B4-BE49-F238E27FC236}">
                <a16:creationId xmlns:a16="http://schemas.microsoft.com/office/drawing/2014/main" id="{DCF047B8-7AE6-4C4C-B6B0-2D8D36FA0F8F}"/>
              </a:ext>
            </a:extLst>
          </xdr:cNvPr>
          <xdr:cNvSpPr/>
        </xdr:nvSpPr>
        <xdr:spPr>
          <a:xfrm>
            <a:off x="5524500" y="2876550"/>
            <a:ext cx="523875" cy="285750"/>
          </a:xfrm>
          <a:prstGeom prst="ellipse">
            <a:avLst/>
          </a:prstGeom>
          <a:noFill/>
          <a:ln w="19050">
            <a:solidFill>
              <a:srgbClr val="FF0000"/>
            </a:solidFill>
            <a:prstDash val="dash"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8" name="円/楕円 16">
            <a:extLst>
              <a:ext uri="{FF2B5EF4-FFF2-40B4-BE49-F238E27FC236}">
                <a16:creationId xmlns:a16="http://schemas.microsoft.com/office/drawing/2014/main" id="{AC088C9E-37FB-4E1D-917C-6DE550238C0A}"/>
              </a:ext>
            </a:extLst>
          </xdr:cNvPr>
          <xdr:cNvSpPr/>
        </xdr:nvSpPr>
        <xdr:spPr>
          <a:xfrm>
            <a:off x="8743950" y="2886075"/>
            <a:ext cx="523875" cy="285750"/>
          </a:xfrm>
          <a:prstGeom prst="ellipse">
            <a:avLst/>
          </a:prstGeom>
          <a:noFill/>
          <a:ln w="19050">
            <a:solidFill>
              <a:srgbClr val="FF0000"/>
            </a:solidFill>
            <a:prstDash val="dash"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B199BC1D-C939-44C5-A28C-7480A581E825}"/>
              </a:ext>
            </a:extLst>
          </xdr:cNvPr>
          <xdr:cNvCxnSpPr/>
        </xdr:nvCxnSpPr>
        <xdr:spPr>
          <a:xfrm flipV="1">
            <a:off x="5915025" y="1076325"/>
            <a:ext cx="1343025" cy="1752600"/>
          </a:xfrm>
          <a:prstGeom prst="line">
            <a:avLst/>
          </a:prstGeom>
          <a:ln w="19050">
            <a:solidFill>
              <a:srgbClr val="FF0000"/>
            </a:solidFill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E3B70B32-D761-46B5-9D65-CDE149C7FC5B}"/>
              </a:ext>
            </a:extLst>
          </xdr:cNvPr>
          <xdr:cNvCxnSpPr>
            <a:stCxn id="8" idx="1"/>
          </xdr:cNvCxnSpPr>
        </xdr:nvCxnSpPr>
        <xdr:spPr>
          <a:xfrm flipH="1" flipV="1">
            <a:off x="7600950" y="1085850"/>
            <a:ext cx="1219200" cy="1838325"/>
          </a:xfrm>
          <a:prstGeom prst="line">
            <a:avLst/>
          </a:prstGeom>
          <a:ln w="19050">
            <a:solidFill>
              <a:srgbClr val="FF0000"/>
            </a:solidFill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104775</xdr:colOff>
      <xdr:row>0</xdr:row>
      <xdr:rowOff>28575</xdr:rowOff>
    </xdr:from>
    <xdr:to>
      <xdr:col>1</xdr:col>
      <xdr:colOff>1047750</xdr:colOff>
      <xdr:row>1</xdr:row>
      <xdr:rowOff>104775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9F342AEE-7716-4EBF-AF22-A2334663D2C2}"/>
            </a:ext>
          </a:extLst>
        </xdr:cNvPr>
        <xdr:cNvSpPr/>
      </xdr:nvSpPr>
      <xdr:spPr>
        <a:xfrm>
          <a:off x="104775" y="28575"/>
          <a:ext cx="1209675" cy="342900"/>
        </a:xfrm>
        <a:prstGeom prst="rect">
          <a:avLst/>
        </a:prstGeom>
        <a:solidFill>
          <a:sysClr val="window" lastClr="FFFFFF"/>
        </a:solidFill>
        <a:ln w="25400" cap="flat" cmpd="sng" algn="ctr">
          <a:solidFill>
            <a:srgbClr val="FF0000"/>
          </a:solidFill>
          <a:prstDash val="solid"/>
        </a:ln>
        <a:effectLst/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spcAft>
              <a:spcPts val="0"/>
            </a:spcAft>
          </a:pPr>
          <a:r>
            <a:rPr lang="ja-JP" altLang="en-US" sz="1600" b="1">
              <a:solidFill>
                <a:srgbClr val="FF0000"/>
              </a:solidFill>
              <a:effectLst/>
              <a:latin typeface="Century"/>
              <a:ea typeface="ＭＳ 明朝"/>
              <a:cs typeface="Times New Roman"/>
            </a:rPr>
            <a:t>記入例</a:t>
          </a:r>
          <a:endParaRPr lang="ja-JP" sz="1200">
            <a:effectLst/>
            <a:latin typeface="ＭＳ Ｐゴシック"/>
            <a:cs typeface="ＭＳ Ｐゴシック"/>
          </a:endParaRPr>
        </a:p>
      </xdr:txBody>
    </xdr:sp>
    <xdr:clientData/>
  </xdr:twoCellAnchor>
  <xdr:twoCellAnchor>
    <xdr:from>
      <xdr:col>2</xdr:col>
      <xdr:colOff>523875</xdr:colOff>
      <xdr:row>15</xdr:row>
      <xdr:rowOff>28574</xdr:rowOff>
    </xdr:from>
    <xdr:to>
      <xdr:col>7</xdr:col>
      <xdr:colOff>85725</xdr:colOff>
      <xdr:row>17</xdr:row>
      <xdr:rowOff>323849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68994056-99E3-47E4-8DFF-B3D49DD5C22D}"/>
            </a:ext>
          </a:extLst>
        </xdr:cNvPr>
        <xdr:cNvSpPr/>
      </xdr:nvSpPr>
      <xdr:spPr bwMode="auto">
        <a:xfrm>
          <a:off x="2314575" y="3657599"/>
          <a:ext cx="2533650" cy="1019175"/>
        </a:xfrm>
        <a:prstGeom prst="rect">
          <a:avLst/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>
            <a:lnSpc>
              <a:spcPts val="1700"/>
            </a:lnSpc>
          </a:pPr>
          <a:r>
            <a:rPr kumimoji="1" lang="ja-JP" altLang="en-US" sz="1400" b="1">
              <a:solidFill>
                <a:srgbClr val="FF0000"/>
              </a:solidFill>
            </a:rPr>
            <a:t>同じ部屋内でも照明機器の種類が異なる場合は、項目を分けて記入してください。</a:t>
          </a:r>
        </a:p>
      </xdr:txBody>
    </xdr:sp>
    <xdr:clientData/>
  </xdr:twoCellAnchor>
  <xdr:twoCellAnchor>
    <xdr:from>
      <xdr:col>0</xdr:col>
      <xdr:colOff>66675</xdr:colOff>
      <xdr:row>11</xdr:row>
      <xdr:rowOff>295274</xdr:rowOff>
    </xdr:from>
    <xdr:to>
      <xdr:col>1</xdr:col>
      <xdr:colOff>1447800</xdr:colOff>
      <xdr:row>14</xdr:row>
      <xdr:rowOff>171449</xdr:rowOff>
    </xdr:to>
    <xdr:sp macro="" textlink="">
      <xdr:nvSpPr>
        <xdr:cNvPr id="18" name="円/楕円 21">
          <a:extLst>
            <a:ext uri="{FF2B5EF4-FFF2-40B4-BE49-F238E27FC236}">
              <a16:creationId xmlns:a16="http://schemas.microsoft.com/office/drawing/2014/main" id="{18B7F9C6-7CC2-479E-91E2-0C86544D28D9}"/>
            </a:ext>
          </a:extLst>
        </xdr:cNvPr>
        <xdr:cNvSpPr/>
      </xdr:nvSpPr>
      <xdr:spPr bwMode="auto">
        <a:xfrm>
          <a:off x="66675" y="2476499"/>
          <a:ext cx="1647825" cy="962025"/>
        </a:xfrm>
        <a:prstGeom prst="ellipse">
          <a:avLst/>
        </a:prstGeom>
        <a:noFill/>
        <a:ln w="19050">
          <a:solidFill>
            <a:srgbClr val="FF0000"/>
          </a:solidFill>
          <a:prstDash val="dash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1362075</xdr:colOff>
      <xdr:row>13</xdr:row>
      <xdr:rowOff>323850</xdr:rowOff>
    </xdr:from>
    <xdr:to>
      <xdr:col>2</xdr:col>
      <xdr:colOff>523875</xdr:colOff>
      <xdr:row>16</xdr:row>
      <xdr:rowOff>176212</xdr:rowOff>
    </xdr:to>
    <xdr:cxnSp macro="">
      <xdr:nvCxnSpPr>
        <xdr:cNvPr id="19" name="直線コネクタ 18">
          <a:extLst>
            <a:ext uri="{FF2B5EF4-FFF2-40B4-BE49-F238E27FC236}">
              <a16:creationId xmlns:a16="http://schemas.microsoft.com/office/drawing/2014/main" id="{F6F7F6C3-0D04-47D8-B378-CB9EEAFCD09B}"/>
            </a:ext>
          </a:extLst>
        </xdr:cNvPr>
        <xdr:cNvCxnSpPr>
          <a:endCxn id="17" idx="1"/>
        </xdr:cNvCxnSpPr>
      </xdr:nvCxnSpPr>
      <xdr:spPr bwMode="auto">
        <a:xfrm>
          <a:off x="1628775" y="3228975"/>
          <a:ext cx="685800" cy="938212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923924</xdr:colOff>
      <xdr:row>9</xdr:row>
      <xdr:rowOff>19050</xdr:rowOff>
    </xdr:from>
    <xdr:to>
      <xdr:col>14</xdr:col>
      <xdr:colOff>66674</xdr:colOff>
      <xdr:row>20</xdr:row>
      <xdr:rowOff>66675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84FE847C-CE8A-41C8-943C-6C5B85C4BC4D}"/>
            </a:ext>
          </a:extLst>
        </xdr:cNvPr>
        <xdr:cNvSpPr/>
      </xdr:nvSpPr>
      <xdr:spPr bwMode="auto">
        <a:xfrm>
          <a:off x="8762999" y="1666875"/>
          <a:ext cx="1971675" cy="3838575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7</xdr:col>
      <xdr:colOff>714375</xdr:colOff>
      <xdr:row>9</xdr:row>
      <xdr:rowOff>76200</xdr:rowOff>
    </xdr:from>
    <xdr:to>
      <xdr:col>10</xdr:col>
      <xdr:colOff>9525</xdr:colOff>
      <xdr:row>20</xdr:row>
      <xdr:rowOff>123825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3A30660C-1CD8-417C-8724-8FE1870222C5}"/>
            </a:ext>
          </a:extLst>
        </xdr:cNvPr>
        <xdr:cNvSpPr/>
      </xdr:nvSpPr>
      <xdr:spPr bwMode="auto">
        <a:xfrm>
          <a:off x="5476875" y="1724025"/>
          <a:ext cx="1971675" cy="3838575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1</xdr:row>
      <xdr:rowOff>0</xdr:rowOff>
    </xdr:from>
    <xdr:to>
      <xdr:col>21</xdr:col>
      <xdr:colOff>314638</xdr:colOff>
      <xdr:row>43</xdr:row>
      <xdr:rowOff>117475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0BB1D501-1408-494F-A84E-69FB4BCCD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2750" y="158750"/>
          <a:ext cx="10379388" cy="67849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129396</xdr:colOff>
      <xdr:row>0</xdr:row>
      <xdr:rowOff>4148</xdr:rowOff>
    </xdr:from>
    <xdr:to>
      <xdr:col>8</xdr:col>
      <xdr:colOff>120770</xdr:colOff>
      <xdr:row>45</xdr:row>
      <xdr:rowOff>59532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620900C0-453A-4354-BF76-4A7619B0F9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451"/>
        <a:stretch/>
      </xdr:blipFill>
      <xdr:spPr bwMode="auto">
        <a:xfrm>
          <a:off x="129396" y="4148"/>
          <a:ext cx="4849124" cy="75563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284672</xdr:colOff>
      <xdr:row>0</xdr:row>
      <xdr:rowOff>7427</xdr:rowOff>
    </xdr:from>
    <xdr:to>
      <xdr:col>16</xdr:col>
      <xdr:colOff>569343</xdr:colOff>
      <xdr:row>45</xdr:row>
      <xdr:rowOff>23812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A2F68D9D-C592-4194-8F8D-B39E30936D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33"/>
        <a:stretch/>
      </xdr:blipFill>
      <xdr:spPr bwMode="auto">
        <a:xfrm>
          <a:off x="5142422" y="7427"/>
          <a:ext cx="5142421" cy="75173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  <pageSetUpPr fitToPage="1"/>
  </sheetPr>
  <dimension ref="A1:O74"/>
  <sheetViews>
    <sheetView tabSelected="1" topLeftCell="A49" zoomScaleNormal="100" zoomScaleSheetLayoutView="80" workbookViewId="0">
      <selection activeCell="D32" sqref="D32"/>
    </sheetView>
  </sheetViews>
  <sheetFormatPr defaultColWidth="9.140625" defaultRowHeight="13.5" x14ac:dyDescent="0.15"/>
  <cols>
    <col min="1" max="1" width="4.85546875" style="1" customWidth="1"/>
    <col min="2" max="2" width="5.7109375" style="1" customWidth="1"/>
    <col min="3" max="3" width="7.140625" style="1" customWidth="1"/>
    <col min="4" max="5" width="15.42578125" style="1" customWidth="1"/>
    <col min="6" max="6" width="11.5703125" style="1" customWidth="1"/>
    <col min="7" max="7" width="11.140625" style="1" customWidth="1"/>
    <col min="8" max="8" width="11.42578125" style="1" customWidth="1"/>
    <col min="9" max="9" width="12" style="1" customWidth="1"/>
    <col min="10" max="10" width="9.7109375" style="1" customWidth="1"/>
    <col min="11" max="11" width="10.5703125" style="1" customWidth="1"/>
    <col min="12" max="12" width="12.85546875" style="1" customWidth="1"/>
    <col min="13" max="13" width="25.7109375" style="1" customWidth="1"/>
    <col min="14" max="14" width="20.140625" style="1" customWidth="1"/>
    <col min="15" max="16384" width="9.140625" style="1"/>
  </cols>
  <sheetData>
    <row r="1" spans="1:15" ht="18" customHeight="1" x14ac:dyDescent="0.15">
      <c r="A1" s="259" t="s">
        <v>158</v>
      </c>
      <c r="B1" s="259"/>
      <c r="C1" s="259"/>
      <c r="D1" s="259"/>
      <c r="E1" s="259"/>
      <c r="F1" s="259"/>
      <c r="G1" s="259"/>
      <c r="H1" s="259"/>
      <c r="I1" s="259"/>
      <c r="J1" s="259"/>
    </row>
    <row r="2" spans="1:15" ht="48.75" customHeight="1" x14ac:dyDescent="0.15">
      <c r="A2" s="260" t="s">
        <v>132</v>
      </c>
      <c r="B2" s="261"/>
      <c r="C2" s="261"/>
      <c r="D2" s="262"/>
      <c r="E2" s="263"/>
      <c r="F2" s="264"/>
      <c r="G2" s="264"/>
      <c r="H2" s="264"/>
      <c r="I2" s="265"/>
      <c r="K2" s="115"/>
      <c r="L2" s="116"/>
    </row>
    <row r="3" spans="1:15" ht="32.25" customHeight="1" x14ac:dyDescent="0.25">
      <c r="A3" s="272" t="s">
        <v>128</v>
      </c>
      <c r="B3" s="272"/>
      <c r="C3" s="272"/>
      <c r="D3" s="272"/>
      <c r="E3" s="272"/>
      <c r="F3" s="272"/>
      <c r="G3" s="272"/>
      <c r="H3" s="272"/>
      <c r="I3" s="272"/>
      <c r="J3" s="272"/>
      <c r="K3" s="272"/>
      <c r="L3" s="272"/>
    </row>
    <row r="4" spans="1:15" ht="9.75" customHeight="1" x14ac:dyDescent="0.15">
      <c r="A4" s="266" t="s">
        <v>127</v>
      </c>
      <c r="B4" s="266"/>
      <c r="C4" s="266"/>
      <c r="D4" s="266"/>
      <c r="E4" s="266"/>
      <c r="F4" s="266"/>
      <c r="G4" s="266"/>
      <c r="H4" s="266"/>
      <c r="I4" s="266"/>
      <c r="J4" s="266"/>
      <c r="K4" s="117"/>
      <c r="L4" s="117"/>
    </row>
    <row r="5" spans="1:15" ht="13.7" customHeight="1" x14ac:dyDescent="0.15">
      <c r="A5" s="273" t="s">
        <v>160</v>
      </c>
      <c r="B5" s="273"/>
      <c r="C5" s="273"/>
      <c r="D5" s="273"/>
      <c r="E5" s="273"/>
      <c r="F5" s="273"/>
      <c r="G5" s="273"/>
      <c r="H5" s="273"/>
      <c r="I5" s="273"/>
      <c r="J5" s="273"/>
      <c r="K5" s="273"/>
      <c r="L5" s="273"/>
    </row>
    <row r="6" spans="1:15" ht="21" x14ac:dyDescent="0.15">
      <c r="A6" s="273"/>
      <c r="B6" s="273"/>
      <c r="C6" s="273"/>
      <c r="D6" s="273"/>
      <c r="E6" s="273"/>
      <c r="F6" s="273"/>
      <c r="G6" s="273"/>
      <c r="H6" s="273"/>
      <c r="I6" s="273"/>
      <c r="J6" s="273"/>
      <c r="K6" s="273"/>
      <c r="L6" s="273"/>
      <c r="M6" s="3"/>
      <c r="N6" s="3"/>
      <c r="O6" s="3"/>
    </row>
    <row r="7" spans="1:15" ht="13.7" customHeight="1" x14ac:dyDescent="0.15">
      <c r="A7" s="273"/>
      <c r="B7" s="273"/>
      <c r="C7" s="273"/>
      <c r="D7" s="273"/>
      <c r="E7" s="273"/>
      <c r="F7" s="273"/>
      <c r="G7" s="273"/>
      <c r="H7" s="273"/>
      <c r="I7" s="273"/>
      <c r="J7" s="273"/>
      <c r="K7" s="273"/>
      <c r="L7" s="273"/>
      <c r="M7" s="3"/>
      <c r="N7" s="3"/>
      <c r="O7" s="3"/>
    </row>
    <row r="8" spans="1:15" ht="14.25" x14ac:dyDescent="0.15">
      <c r="A8" s="273"/>
      <c r="B8" s="273"/>
      <c r="C8" s="273"/>
      <c r="D8" s="273"/>
      <c r="E8" s="273"/>
      <c r="F8" s="273"/>
      <c r="G8" s="273"/>
      <c r="H8" s="273"/>
      <c r="I8" s="273"/>
      <c r="J8" s="273"/>
      <c r="K8" s="273"/>
      <c r="L8" s="273"/>
      <c r="M8" s="4"/>
      <c r="N8" s="4"/>
      <c r="O8" s="4"/>
    </row>
    <row r="9" spans="1:15" ht="51" customHeight="1" x14ac:dyDescent="0.15">
      <c r="A9" s="273"/>
      <c r="B9" s="273"/>
      <c r="C9" s="273"/>
      <c r="D9" s="273"/>
      <c r="E9" s="273"/>
      <c r="F9" s="273"/>
      <c r="G9" s="273"/>
      <c r="H9" s="273"/>
      <c r="I9" s="273"/>
      <c r="J9" s="273"/>
      <c r="K9" s="273"/>
      <c r="L9" s="273"/>
      <c r="M9" s="4"/>
      <c r="N9" s="4"/>
      <c r="O9" s="4"/>
    </row>
    <row r="10" spans="1:15" ht="12.75" customHeight="1" x14ac:dyDescent="0.15">
      <c r="B10" s="1" t="s">
        <v>70</v>
      </c>
      <c r="C10" s="7"/>
      <c r="D10" s="7"/>
    </row>
    <row r="11" spans="1:15" s="9" customFormat="1" ht="13.7" customHeight="1" thickBot="1" x14ac:dyDescent="0.2">
      <c r="B11" s="8" t="s">
        <v>67</v>
      </c>
      <c r="C11" s="43"/>
      <c r="D11" s="281" t="s">
        <v>59</v>
      </c>
      <c r="E11" s="282"/>
      <c r="F11" s="19"/>
      <c r="G11" s="46" t="s">
        <v>1</v>
      </c>
      <c r="H11" s="22" t="s">
        <v>68</v>
      </c>
      <c r="I11" s="23"/>
      <c r="J11" s="23"/>
      <c r="K11" s="24"/>
    </row>
    <row r="12" spans="1:15" s="9" customFormat="1" ht="13.7" customHeight="1" thickTop="1" x14ac:dyDescent="0.15">
      <c r="B12" s="10">
        <v>1</v>
      </c>
      <c r="C12" s="44"/>
      <c r="D12" s="284" t="s">
        <v>6</v>
      </c>
      <c r="E12" s="285"/>
      <c r="F12" s="20"/>
      <c r="G12" s="40">
        <v>16</v>
      </c>
      <c r="H12" s="25" t="s">
        <v>33</v>
      </c>
      <c r="I12" s="26"/>
      <c r="J12" s="26"/>
      <c r="K12" s="27"/>
    </row>
    <row r="13" spans="1:15" s="9" customFormat="1" ht="11.25" x14ac:dyDescent="0.15">
      <c r="B13" s="11">
        <v>2</v>
      </c>
      <c r="C13" s="45"/>
      <c r="D13" s="270" t="s">
        <v>10</v>
      </c>
      <c r="E13" s="271"/>
      <c r="F13" s="21"/>
      <c r="G13" s="41">
        <v>17</v>
      </c>
      <c r="H13" s="28" t="s">
        <v>34</v>
      </c>
      <c r="I13" s="29"/>
      <c r="J13" s="29"/>
      <c r="K13" s="30"/>
    </row>
    <row r="14" spans="1:15" s="9" customFormat="1" ht="11.25" x14ac:dyDescent="0.15">
      <c r="B14" s="11">
        <v>3</v>
      </c>
      <c r="C14" s="45"/>
      <c r="D14" s="270" t="s">
        <v>12</v>
      </c>
      <c r="E14" s="271"/>
      <c r="F14" s="21"/>
      <c r="G14" s="41">
        <v>18</v>
      </c>
      <c r="H14" s="28" t="s">
        <v>37</v>
      </c>
      <c r="I14" s="29"/>
      <c r="J14" s="29"/>
      <c r="K14" s="30"/>
    </row>
    <row r="15" spans="1:15" s="9" customFormat="1" ht="11.25" x14ac:dyDescent="0.15">
      <c r="B15" s="11">
        <v>4</v>
      </c>
      <c r="C15" s="45"/>
      <c r="D15" s="270" t="s">
        <v>13</v>
      </c>
      <c r="E15" s="271"/>
      <c r="F15" s="21"/>
      <c r="G15" s="41">
        <v>19</v>
      </c>
      <c r="H15" s="28" t="s">
        <v>40</v>
      </c>
      <c r="I15" s="29"/>
      <c r="J15" s="29"/>
      <c r="K15" s="30"/>
    </row>
    <row r="16" spans="1:15" s="9" customFormat="1" ht="11.25" x14ac:dyDescent="0.15">
      <c r="B16" s="11">
        <v>5</v>
      </c>
      <c r="C16" s="45"/>
      <c r="D16" s="270" t="s">
        <v>14</v>
      </c>
      <c r="E16" s="271"/>
      <c r="F16" s="21"/>
      <c r="G16" s="41">
        <v>20</v>
      </c>
      <c r="H16" s="28" t="s">
        <v>41</v>
      </c>
      <c r="I16" s="29"/>
      <c r="J16" s="29"/>
      <c r="K16" s="30"/>
    </row>
    <row r="17" spans="1:12" s="9" customFormat="1" ht="11.25" x14ac:dyDescent="0.15">
      <c r="B17" s="11">
        <v>6</v>
      </c>
      <c r="C17" s="45"/>
      <c r="D17" s="270" t="s">
        <v>15</v>
      </c>
      <c r="E17" s="271"/>
      <c r="F17" s="21"/>
      <c r="G17" s="41">
        <v>21</v>
      </c>
      <c r="H17" s="28" t="s">
        <v>42</v>
      </c>
      <c r="I17" s="29"/>
      <c r="J17" s="29"/>
      <c r="K17" s="30"/>
    </row>
    <row r="18" spans="1:12" s="9" customFormat="1" ht="11.25" x14ac:dyDescent="0.15">
      <c r="B18" s="11">
        <v>7</v>
      </c>
      <c r="C18" s="45"/>
      <c r="D18" s="270" t="s">
        <v>16</v>
      </c>
      <c r="E18" s="271"/>
      <c r="F18" s="21"/>
      <c r="G18" s="41">
        <v>22</v>
      </c>
      <c r="H18" s="28" t="s">
        <v>43</v>
      </c>
      <c r="I18" s="29"/>
      <c r="J18" s="29"/>
      <c r="K18" s="30"/>
    </row>
    <row r="19" spans="1:12" s="9" customFormat="1" ht="11.25" x14ac:dyDescent="0.15">
      <c r="B19" s="11">
        <v>8</v>
      </c>
      <c r="C19" s="45"/>
      <c r="D19" s="270" t="s">
        <v>17</v>
      </c>
      <c r="E19" s="271"/>
      <c r="F19" s="21"/>
      <c r="G19" s="41">
        <v>23</v>
      </c>
      <c r="H19" s="28" t="s">
        <v>44</v>
      </c>
      <c r="I19" s="29"/>
      <c r="J19" s="29"/>
      <c r="K19" s="30"/>
    </row>
    <row r="20" spans="1:12" s="9" customFormat="1" ht="11.25" x14ac:dyDescent="0.15">
      <c r="B20" s="11">
        <v>9</v>
      </c>
      <c r="C20" s="45"/>
      <c r="D20" s="270" t="s">
        <v>20</v>
      </c>
      <c r="E20" s="271"/>
      <c r="F20" s="21"/>
      <c r="G20" s="41">
        <v>24</v>
      </c>
      <c r="H20" s="28" t="s">
        <v>45</v>
      </c>
      <c r="I20" s="29"/>
      <c r="J20" s="29"/>
      <c r="K20" s="30"/>
    </row>
    <row r="21" spans="1:12" s="9" customFormat="1" ht="11.25" x14ac:dyDescent="0.15">
      <c r="B21" s="11">
        <v>10</v>
      </c>
      <c r="C21" s="45"/>
      <c r="D21" s="270" t="s">
        <v>21</v>
      </c>
      <c r="E21" s="271"/>
      <c r="F21" s="21"/>
      <c r="G21" s="41">
        <v>25</v>
      </c>
      <c r="H21" s="28" t="s">
        <v>159</v>
      </c>
      <c r="I21" s="29"/>
      <c r="J21" s="29"/>
      <c r="K21" s="30"/>
    </row>
    <row r="22" spans="1:12" s="9" customFormat="1" ht="11.25" x14ac:dyDescent="0.15">
      <c r="B22" s="11">
        <v>11</v>
      </c>
      <c r="C22" s="45"/>
      <c r="D22" s="270" t="s">
        <v>22</v>
      </c>
      <c r="E22" s="271"/>
      <c r="F22" s="21"/>
      <c r="G22" s="41">
        <v>100</v>
      </c>
      <c r="H22" s="28" t="s">
        <v>49</v>
      </c>
      <c r="I22" s="29"/>
      <c r="J22" s="29"/>
      <c r="K22" s="30"/>
    </row>
    <row r="23" spans="1:12" s="9" customFormat="1" ht="11.25" x14ac:dyDescent="0.15">
      <c r="B23" s="11">
        <v>12</v>
      </c>
      <c r="C23" s="45"/>
      <c r="D23" s="270" t="s">
        <v>23</v>
      </c>
      <c r="E23" s="271"/>
      <c r="F23" s="21"/>
      <c r="G23" s="41">
        <v>101</v>
      </c>
      <c r="H23" s="28" t="s">
        <v>50</v>
      </c>
      <c r="I23" s="29"/>
      <c r="J23" s="29"/>
      <c r="K23" s="30"/>
    </row>
    <row r="24" spans="1:12" s="9" customFormat="1" ht="11.25" x14ac:dyDescent="0.15">
      <c r="B24" s="11">
        <v>13</v>
      </c>
      <c r="C24" s="45"/>
      <c r="D24" s="270" t="s">
        <v>24</v>
      </c>
      <c r="E24" s="271"/>
      <c r="F24" s="21"/>
      <c r="G24" s="41">
        <v>102</v>
      </c>
      <c r="H24" s="28" t="s">
        <v>51</v>
      </c>
      <c r="I24" s="29"/>
      <c r="J24" s="29"/>
      <c r="K24" s="30"/>
    </row>
    <row r="25" spans="1:12" s="9" customFormat="1" ht="11.25" x14ac:dyDescent="0.15">
      <c r="B25" s="11">
        <v>14</v>
      </c>
      <c r="C25" s="45"/>
      <c r="D25" s="270" t="s">
        <v>28</v>
      </c>
      <c r="E25" s="271"/>
      <c r="F25" s="21"/>
      <c r="G25" s="41"/>
      <c r="H25" s="28"/>
      <c r="I25" s="29"/>
      <c r="J25" s="29"/>
      <c r="K25" s="30"/>
    </row>
    <row r="26" spans="1:12" s="9" customFormat="1" ht="11.25" x14ac:dyDescent="0.15">
      <c r="B26" s="11">
        <v>15</v>
      </c>
      <c r="C26" s="45"/>
      <c r="D26" s="270" t="s">
        <v>32</v>
      </c>
      <c r="E26" s="271"/>
      <c r="F26" s="21"/>
      <c r="G26" s="42"/>
      <c r="H26" s="28"/>
      <c r="I26" s="29"/>
      <c r="J26" s="29"/>
      <c r="K26" s="30"/>
    </row>
    <row r="27" spans="1:12" x14ac:dyDescent="0.15">
      <c r="B27" s="118" t="s">
        <v>60</v>
      </c>
    </row>
    <row r="28" spans="1:12" ht="9.75" customHeight="1" x14ac:dyDescent="0.15"/>
    <row r="29" spans="1:12" ht="15.75" customHeight="1" x14ac:dyDescent="0.15">
      <c r="B29" s="2" t="s">
        <v>77</v>
      </c>
    </row>
    <row r="30" spans="1:12" ht="13.7" customHeight="1" x14ac:dyDescent="0.15">
      <c r="A30" s="2" t="s">
        <v>161</v>
      </c>
      <c r="D30" s="55"/>
    </row>
    <row r="31" spans="1:12" ht="15" customHeight="1" x14ac:dyDescent="0.15">
      <c r="A31" s="51" t="s">
        <v>66</v>
      </c>
      <c r="B31" s="51" t="s">
        <v>113</v>
      </c>
      <c r="C31" s="51" t="s">
        <v>1</v>
      </c>
      <c r="D31" s="52" t="s">
        <v>2</v>
      </c>
      <c r="E31" s="53" t="s">
        <v>65</v>
      </c>
      <c r="F31" s="54"/>
      <c r="G31" s="267" t="s">
        <v>3</v>
      </c>
      <c r="H31" s="268"/>
      <c r="I31" s="267" t="s">
        <v>5</v>
      </c>
      <c r="J31" s="269"/>
      <c r="K31" s="267" t="s">
        <v>64</v>
      </c>
      <c r="L31" s="268"/>
    </row>
    <row r="32" spans="1:12" ht="15" customHeight="1" x14ac:dyDescent="0.15">
      <c r="A32" s="31">
        <v>1</v>
      </c>
      <c r="B32" s="275" t="s">
        <v>114</v>
      </c>
      <c r="C32" s="159"/>
      <c r="D32" s="188" t="str">
        <f>IF(C32="","",LOOKUP(C32,係数!$A$3:$A$31,係数!$B$3:$B$31))</f>
        <v/>
      </c>
      <c r="E32" s="165"/>
      <c r="F32" s="17" t="str">
        <f>IF(C32="","",LOOKUP(C32,係数!$A$3:$A$31,係数!$C$3:$C$31))</f>
        <v/>
      </c>
      <c r="G32" s="13" t="str">
        <f>IF(C32="","",LOOKUP(C32,係数!$A$3:$A$31,係数!$E$3:$E$31))</f>
        <v/>
      </c>
      <c r="H32" s="14" t="str">
        <f>IF(C32="","",LOOKUP(C32,係数!$A$3:$A$31,係数!$F$3:$F$31))</f>
        <v/>
      </c>
      <c r="I32" s="13" t="str">
        <f>IF(C32="","",LOOKUP(C32,係数!$A$3:$A$31,係数!$G$3:$G$31))</f>
        <v/>
      </c>
      <c r="J32" s="17" t="str">
        <f>IF(C32="","",LOOKUP(C32,係数!$A$3:$A$31,係数!$H$3:$H$31))</f>
        <v/>
      </c>
      <c r="K32" s="47" t="str">
        <f>IF(C32="","",IF(C32=25,ROUNDDOWN(E32*I32*44/12,1),IF(C32=103,ROUNDDOWN(E32*I32*44/12,1),ROUNDDOWN(E32*G32*I32*44/12,1))))</f>
        <v/>
      </c>
      <c r="L32" s="33" t="s">
        <v>62</v>
      </c>
    </row>
    <row r="33" spans="1:12" ht="15" customHeight="1" x14ac:dyDescent="0.15">
      <c r="A33" s="32">
        <f>+A32+1</f>
        <v>2</v>
      </c>
      <c r="B33" s="276"/>
      <c r="C33" s="160"/>
      <c r="D33" s="189" t="str">
        <f>IF(C33="","",LOOKUP(C33,係数!$A$3:$A$31,係数!$B$3:$B$31))</f>
        <v/>
      </c>
      <c r="E33" s="166"/>
      <c r="F33" s="18" t="str">
        <f>IF(C33="","",LOOKUP(C33,係数!$A$3:$A$31,係数!$C$3:$C$31))</f>
        <v/>
      </c>
      <c r="G33" s="15" t="str">
        <f>IF(C33="","",LOOKUP(C33,係数!$A$3:$A$31,係数!$E$3:$E$31))</f>
        <v/>
      </c>
      <c r="H33" s="16" t="str">
        <f>IF(C33="","",LOOKUP(C33,係数!$A$3:$A$31,係数!$F$3:$F$31))</f>
        <v/>
      </c>
      <c r="I33" s="15" t="str">
        <f>IF(C33="","",LOOKUP(C33,係数!$A$3:$A$31,係数!$G$3:$G$31))</f>
        <v/>
      </c>
      <c r="J33" s="18" t="str">
        <f>IF(C33="","",LOOKUP(C33,係数!$A$3:$A$31,係数!$H$3:$H$31))</f>
        <v/>
      </c>
      <c r="K33" s="48" t="str">
        <f t="shared" ref="K33:K43" si="0">IF(C33="","",IF(C33=25,ROUNDDOWN(E33*I33*44/12,1),IF(C33=103,ROUNDDOWN(E33*I33*44/12,1),ROUNDDOWN(E33*G33*I33*44/12,1))))</f>
        <v/>
      </c>
      <c r="L33" s="34" t="s">
        <v>63</v>
      </c>
    </row>
    <row r="34" spans="1:12" ht="15" customHeight="1" x14ac:dyDescent="0.15">
      <c r="A34" s="91">
        <f t="shared" ref="A34:A41" si="1">+A33+1</f>
        <v>3</v>
      </c>
      <c r="B34" s="277"/>
      <c r="C34" s="161"/>
      <c r="D34" s="190" t="str">
        <f>IF(C34="","",LOOKUP(C34,係数!$A$3:$A$31,係数!$B$3:$B$31))</f>
        <v/>
      </c>
      <c r="E34" s="167"/>
      <c r="F34" s="93" t="str">
        <f>IF(C34="","",LOOKUP(C34,係数!$A$3:$A$31,係数!$C$3:$C$31))</f>
        <v/>
      </c>
      <c r="G34" s="94" t="str">
        <f>IF(C34="","",LOOKUP(C34,係数!$A$3:$A$31,係数!$E$3:$E$31))</f>
        <v/>
      </c>
      <c r="H34" s="95" t="str">
        <f>IF(C34="","",LOOKUP(C34,係数!$A$3:$A$31,係数!$F$3:$F$31))</f>
        <v/>
      </c>
      <c r="I34" s="94" t="str">
        <f>IF(C34="","",LOOKUP(C34,係数!$A$3:$A$31,係数!$G$3:$G$31))</f>
        <v/>
      </c>
      <c r="J34" s="93" t="str">
        <f>IF(C34="","",LOOKUP(C34,係数!$A$3:$A$31,係数!$H$3:$H$31))</f>
        <v/>
      </c>
      <c r="K34" s="96" t="str">
        <f t="shared" si="0"/>
        <v/>
      </c>
      <c r="L34" s="97" t="s">
        <v>116</v>
      </c>
    </row>
    <row r="35" spans="1:12" ht="15" customHeight="1" x14ac:dyDescent="0.15">
      <c r="A35" s="110"/>
      <c r="B35" s="111"/>
      <c r="C35" s="162"/>
      <c r="D35" s="191"/>
      <c r="E35" s="162"/>
      <c r="F35" s="111"/>
      <c r="G35" s="111"/>
      <c r="H35" s="111"/>
      <c r="I35" s="290" t="s">
        <v>115</v>
      </c>
      <c r="J35" s="291"/>
      <c r="K35" s="100">
        <f>SUM(K32:K34)</f>
        <v>0</v>
      </c>
      <c r="L35" s="98" t="s">
        <v>117</v>
      </c>
    </row>
    <row r="36" spans="1:12" ht="15" customHeight="1" x14ac:dyDescent="0.15">
      <c r="A36" s="31">
        <f>+A34+1</f>
        <v>4</v>
      </c>
      <c r="B36" s="278" t="s">
        <v>121</v>
      </c>
      <c r="C36" s="159"/>
      <c r="D36" s="188" t="str">
        <f>IF(C36="","",LOOKUP(C36,係数!$A$3:$A$31,係数!$B$3:$B$31))</f>
        <v/>
      </c>
      <c r="E36" s="165"/>
      <c r="F36" s="17" t="str">
        <f>IF(C36="","",LOOKUP(C36,係数!$A$3:$A$31,係数!$C$3:$C$31))</f>
        <v/>
      </c>
      <c r="G36" s="13" t="str">
        <f>IF(C36="","",LOOKUP(C36,係数!$A$3:$A$31,係数!$E$3:$E$31))</f>
        <v/>
      </c>
      <c r="H36" s="14" t="str">
        <f>IF(C36="","",LOOKUP(C36,係数!$A$3:$A$31,係数!$F$3:$F$31))</f>
        <v/>
      </c>
      <c r="I36" s="13" t="str">
        <f>IF(C36="","",LOOKUP(C36,係数!$A$3:$A$31,係数!$G$3:$G$31))</f>
        <v/>
      </c>
      <c r="J36" s="17" t="str">
        <f>IF(C36="","",LOOKUP(C36,係数!$A$3:$A$31,係数!$H$3:$H$31))</f>
        <v/>
      </c>
      <c r="K36" s="47" t="str">
        <f t="shared" si="0"/>
        <v/>
      </c>
      <c r="L36" s="33" t="s">
        <v>63</v>
      </c>
    </row>
    <row r="37" spans="1:12" ht="15" customHeight="1" x14ac:dyDescent="0.15">
      <c r="A37" s="32">
        <f t="shared" si="1"/>
        <v>5</v>
      </c>
      <c r="B37" s="279"/>
      <c r="C37" s="160"/>
      <c r="D37" s="189" t="str">
        <f>IF(C37="","",LOOKUP(C37,係数!$A$3:$A$31,係数!$B$3:$B$31))</f>
        <v/>
      </c>
      <c r="E37" s="166"/>
      <c r="F37" s="18" t="str">
        <f>IF(C37="","",LOOKUP(C37,係数!$A$3:$A$31,係数!$C$3:$C$31))</f>
        <v/>
      </c>
      <c r="G37" s="15" t="str">
        <f>IF(C37="","",LOOKUP(C37,係数!$A$3:$A$31,係数!$E$3:$E$31))</f>
        <v/>
      </c>
      <c r="H37" s="16" t="str">
        <f>IF(C37="","",LOOKUP(C37,係数!$A$3:$A$31,係数!$F$3:$F$31))</f>
        <v/>
      </c>
      <c r="I37" s="15" t="str">
        <f>IF(C37="","",LOOKUP(C37,係数!$A$3:$A$31,係数!$G$3:$G$31))</f>
        <v/>
      </c>
      <c r="J37" s="18" t="str">
        <f>IF(C37="","",LOOKUP(C37,係数!$A$3:$A$31,係数!$H$3:$H$31))</f>
        <v/>
      </c>
      <c r="K37" s="48" t="str">
        <f t="shared" si="0"/>
        <v/>
      </c>
      <c r="L37" s="34" t="s">
        <v>63</v>
      </c>
    </row>
    <row r="38" spans="1:12" ht="15" customHeight="1" x14ac:dyDescent="0.15">
      <c r="A38" s="91">
        <f t="shared" si="1"/>
        <v>6</v>
      </c>
      <c r="B38" s="280"/>
      <c r="C38" s="161"/>
      <c r="D38" s="190" t="str">
        <f>IF(C38="","",LOOKUP(C38,係数!$A$3:$A$31,係数!$B$3:$B$31))</f>
        <v/>
      </c>
      <c r="E38" s="167"/>
      <c r="F38" s="93" t="str">
        <f>IF(C38="","",LOOKUP(C38,係数!$A$3:$A$31,係数!$C$3:$C$31))</f>
        <v/>
      </c>
      <c r="G38" s="94" t="str">
        <f>IF(C38="","",LOOKUP(C38,係数!$A$3:$A$31,係数!$E$3:$E$31))</f>
        <v/>
      </c>
      <c r="H38" s="95" t="str">
        <f>IF(C38="","",LOOKUP(C38,係数!$A$3:$A$31,係数!$F$3:$F$31))</f>
        <v/>
      </c>
      <c r="I38" s="94" t="str">
        <f>IF(C38="","",LOOKUP(C38,係数!$A$3:$A$31,係数!$G$3:$G$31))</f>
        <v/>
      </c>
      <c r="J38" s="93" t="str">
        <f>IF(C38="","",LOOKUP(C38,係数!$A$3:$A$31,係数!$H$3:$H$31))</f>
        <v/>
      </c>
      <c r="K38" s="96" t="str">
        <f t="shared" si="0"/>
        <v/>
      </c>
      <c r="L38" s="97" t="s">
        <v>63</v>
      </c>
    </row>
    <row r="39" spans="1:12" ht="15" customHeight="1" x14ac:dyDescent="0.15">
      <c r="A39" s="110"/>
      <c r="B39" s="111"/>
      <c r="C39" s="162"/>
      <c r="D39" s="191"/>
      <c r="E39" s="162"/>
      <c r="F39" s="111"/>
      <c r="G39" s="111"/>
      <c r="H39" s="111"/>
      <c r="I39" s="290" t="s">
        <v>115</v>
      </c>
      <c r="J39" s="291"/>
      <c r="K39" s="100">
        <f>SUM(K36:K38)</f>
        <v>0</v>
      </c>
      <c r="L39" s="101" t="s">
        <v>117</v>
      </c>
    </row>
    <row r="40" spans="1:12" ht="15" customHeight="1" x14ac:dyDescent="0.15">
      <c r="A40" s="84">
        <f>+A38+1</f>
        <v>7</v>
      </c>
      <c r="B40" s="283" t="s">
        <v>124</v>
      </c>
      <c r="C40" s="163"/>
      <c r="D40" s="192" t="str">
        <f>IF(C40="","",LOOKUP(C40,係数!$A$3:$A$31,係数!$B$3:$B$31))</f>
        <v/>
      </c>
      <c r="E40" s="168"/>
      <c r="F40" s="86" t="str">
        <f>IF(C40="","",LOOKUP(C40,係数!$A$3:$A$31,係数!$C$3:$C$31))</f>
        <v/>
      </c>
      <c r="G40" s="87" t="str">
        <f>IF(C40="","",LOOKUP(C40,係数!$A$3:$A$31,係数!$E$3:$E$31))</f>
        <v/>
      </c>
      <c r="H40" s="88" t="str">
        <f>IF(C40="","",LOOKUP(C40,係数!$A$3:$A$31,係数!$F$3:$F$31))</f>
        <v/>
      </c>
      <c r="I40" s="87" t="str">
        <f>IF(C40="","",LOOKUP(C40,係数!$A$3:$A$31,係数!$G$3:$G$31))</f>
        <v/>
      </c>
      <c r="J40" s="86" t="str">
        <f>IF(C40="","",LOOKUP(C40,係数!$A$3:$A$31,係数!$H$3:$H$31))</f>
        <v/>
      </c>
      <c r="K40" s="89" t="str">
        <f t="shared" si="0"/>
        <v/>
      </c>
      <c r="L40" s="90" t="s">
        <v>63</v>
      </c>
    </row>
    <row r="41" spans="1:12" ht="15" customHeight="1" x14ac:dyDescent="0.15">
      <c r="A41" s="32">
        <f t="shared" si="1"/>
        <v>8</v>
      </c>
      <c r="B41" s="276"/>
      <c r="C41" s="160"/>
      <c r="D41" s="189" t="str">
        <f>IF(C41="","",LOOKUP(C41,係数!$A$3:$A$31,係数!$B$3:$B$31))</f>
        <v/>
      </c>
      <c r="E41" s="166"/>
      <c r="F41" s="18" t="str">
        <f>IF(C41="","",LOOKUP(C41,係数!$A$3:$A$31,係数!$C$3:$C$31))</f>
        <v/>
      </c>
      <c r="G41" s="15" t="str">
        <f>IF(C41="","",LOOKUP(C41,係数!$A$3:$A$31,係数!$E$3:$E$31))</f>
        <v/>
      </c>
      <c r="H41" s="16" t="str">
        <f>IF(C41="","",LOOKUP(C41,係数!$A$3:$A$31,係数!$F$3:$F$31))</f>
        <v/>
      </c>
      <c r="I41" s="15" t="str">
        <f>IF(C41="","",LOOKUP(C41,係数!$A$3:$A$31,係数!$G$3:$G$31))</f>
        <v/>
      </c>
      <c r="J41" s="18" t="str">
        <f>IF(C41="","",LOOKUP(C41,係数!$A$3:$A$31,係数!$H$3:$H$31))</f>
        <v/>
      </c>
      <c r="K41" s="48" t="str">
        <f t="shared" si="0"/>
        <v/>
      </c>
      <c r="L41" s="34" t="s">
        <v>63</v>
      </c>
    </row>
    <row r="42" spans="1:12" ht="15" customHeight="1" x14ac:dyDescent="0.15">
      <c r="A42" s="32">
        <f>+A41+1</f>
        <v>9</v>
      </c>
      <c r="B42" s="276"/>
      <c r="C42" s="160"/>
      <c r="D42" s="189" t="str">
        <f>IF(C42="","",LOOKUP(C42,係数!$A$3:$A$31,係数!$B$3:$B$31))</f>
        <v/>
      </c>
      <c r="E42" s="166"/>
      <c r="F42" s="18" t="str">
        <f>IF(C42="","",LOOKUP(C42,係数!$A$3:$A$31,係数!$C$3:$C$31))</f>
        <v/>
      </c>
      <c r="G42" s="15" t="str">
        <f>IF(C42="","",LOOKUP(C42,係数!$A$3:$A$31,係数!$E$3:$E$31))</f>
        <v/>
      </c>
      <c r="H42" s="16" t="str">
        <f>IF(C42="","",LOOKUP(C42,係数!$A$3:$A$31,係数!$F$3:$F$31))</f>
        <v/>
      </c>
      <c r="I42" s="15" t="str">
        <f>IF(C42="","",LOOKUP(C42,係数!$A$3:$A$31,係数!$G$3:$G$31))</f>
        <v/>
      </c>
      <c r="J42" s="18" t="str">
        <f>IF(C42="","",LOOKUP(C42,係数!$A$3:$A$31,係数!$H$3:$H$31))</f>
        <v/>
      </c>
      <c r="K42" s="89" t="str">
        <f t="shared" si="0"/>
        <v/>
      </c>
      <c r="L42" s="90" t="s">
        <v>63</v>
      </c>
    </row>
    <row r="43" spans="1:12" ht="15" customHeight="1" x14ac:dyDescent="0.15">
      <c r="A43" s="36">
        <f>+A42+1</f>
        <v>10</v>
      </c>
      <c r="B43" s="277"/>
      <c r="C43" s="164"/>
      <c r="D43" s="193" t="str">
        <f>IF(C43="","",LOOKUP(C43,係数!$A$3:$A$31,係数!$B$3:$B$31))</f>
        <v/>
      </c>
      <c r="E43" s="169"/>
      <c r="F43" s="38" t="str">
        <f>IF(C43="","",LOOKUP(C43,係数!$A$3:$A$31,係数!$C$3:$C$31))</f>
        <v/>
      </c>
      <c r="G43" s="37" t="str">
        <f>IF(C43="","",LOOKUP(C43,係数!$A$3:$A$31,係数!$E$3:$E$31))</f>
        <v/>
      </c>
      <c r="H43" s="39" t="str">
        <f>IF(C43="","",LOOKUP(C43,係数!$A$3:$A$31,係数!$F$3:$F$31))</f>
        <v/>
      </c>
      <c r="I43" s="37" t="str">
        <f>IF(C43="","",LOOKUP(C43,係数!$A$3:$A$31,係数!$G$3:$G$31))</f>
        <v/>
      </c>
      <c r="J43" s="38" t="str">
        <f>IF(C43="","",LOOKUP(C43,係数!$A$3:$A$31,係数!$H$3:$H$31))</f>
        <v/>
      </c>
      <c r="K43" s="96" t="str">
        <f t="shared" si="0"/>
        <v/>
      </c>
      <c r="L43" s="97" t="s">
        <v>63</v>
      </c>
    </row>
    <row r="44" spans="1:12" ht="15" customHeight="1" x14ac:dyDescent="0.15">
      <c r="A44" s="110"/>
      <c r="B44" s="111"/>
      <c r="C44" s="111"/>
      <c r="D44" s="111"/>
      <c r="E44" s="111"/>
      <c r="F44" s="111"/>
      <c r="G44" s="111"/>
      <c r="H44" s="111"/>
      <c r="I44" s="267" t="s">
        <v>115</v>
      </c>
      <c r="J44" s="292"/>
      <c r="K44" s="99">
        <f>SUM(K40:K43)</f>
        <v>0</v>
      </c>
      <c r="L44" s="98" t="s">
        <v>117</v>
      </c>
    </row>
    <row r="45" spans="1:12" ht="15" customHeight="1" x14ac:dyDescent="0.15">
      <c r="A45" s="274"/>
      <c r="B45" s="274"/>
      <c r="C45" s="274"/>
      <c r="D45" s="112"/>
      <c r="E45" s="112"/>
      <c r="F45" s="258"/>
      <c r="G45" s="258"/>
      <c r="H45" s="258"/>
      <c r="I45" s="267" t="s">
        <v>118</v>
      </c>
      <c r="J45" s="292"/>
      <c r="K45" s="100">
        <f>K35+K39+K44</f>
        <v>0</v>
      </c>
      <c r="L45" s="101" t="s">
        <v>63</v>
      </c>
    </row>
    <row r="46" spans="1:12" ht="16.5" customHeight="1" x14ac:dyDescent="0.15">
      <c r="A46" s="49" t="s">
        <v>61</v>
      </c>
      <c r="C46" s="49"/>
      <c r="D46" s="49"/>
      <c r="E46" s="50"/>
      <c r="F46" s="50"/>
      <c r="G46" s="50"/>
      <c r="H46" s="50"/>
      <c r="I46" s="35"/>
      <c r="J46" s="35"/>
      <c r="K46" s="35"/>
    </row>
    <row r="47" spans="1:12" ht="11.25" customHeight="1" x14ac:dyDescent="0.15">
      <c r="A47" s="49" t="s">
        <v>80</v>
      </c>
      <c r="C47" s="49"/>
      <c r="D47" s="49"/>
      <c r="E47" s="50"/>
      <c r="F47" s="50"/>
      <c r="G47" s="50"/>
      <c r="H47" s="50"/>
      <c r="I47" s="50"/>
      <c r="J47" s="50"/>
      <c r="K47" s="50"/>
    </row>
    <row r="48" spans="1:12" ht="11.25" customHeight="1" x14ac:dyDescent="0.15">
      <c r="B48" s="49"/>
      <c r="C48" s="49"/>
      <c r="D48" s="49"/>
      <c r="E48" s="50"/>
      <c r="F48" s="50"/>
      <c r="G48" s="50"/>
      <c r="H48" s="50"/>
      <c r="I48" s="50"/>
      <c r="J48" s="50"/>
      <c r="K48" s="50"/>
    </row>
    <row r="49" spans="1:12" ht="13.7" customHeight="1" x14ac:dyDescent="0.15">
      <c r="A49" s="2" t="s">
        <v>162</v>
      </c>
      <c r="D49" s="55"/>
      <c r="F49" s="50"/>
      <c r="G49" s="50"/>
      <c r="H49" s="50"/>
      <c r="I49" s="50"/>
      <c r="J49" s="50"/>
      <c r="K49" s="50"/>
    </row>
    <row r="50" spans="1:12" ht="15" customHeight="1" x14ac:dyDescent="0.15">
      <c r="A50" s="51" t="s">
        <v>66</v>
      </c>
      <c r="B50" s="51" t="s">
        <v>113</v>
      </c>
      <c r="C50" s="51" t="s">
        <v>1</v>
      </c>
      <c r="D50" s="52" t="s">
        <v>2</v>
      </c>
      <c r="E50" s="53" t="s">
        <v>65</v>
      </c>
      <c r="F50" s="54"/>
      <c r="G50" s="267" t="s">
        <v>3</v>
      </c>
      <c r="H50" s="268"/>
      <c r="I50" s="267" t="s">
        <v>5</v>
      </c>
      <c r="J50" s="269"/>
      <c r="K50" s="267" t="s">
        <v>64</v>
      </c>
      <c r="L50" s="268"/>
    </row>
    <row r="51" spans="1:12" ht="15" customHeight="1" x14ac:dyDescent="0.15">
      <c r="A51" s="31">
        <v>1</v>
      </c>
      <c r="B51" s="275" t="s">
        <v>114</v>
      </c>
      <c r="C51" s="159"/>
      <c r="D51" s="56" t="str">
        <f>IF(C51="","",LOOKUP(C51,係数!$A$3:$A$31,係数!$B$3:$B$31))</f>
        <v/>
      </c>
      <c r="E51" s="165"/>
      <c r="F51" s="17" t="str">
        <f>IF(C51="","",LOOKUP(C51,係数!$A$3:$A$31,係数!$C$3:$C$31))</f>
        <v/>
      </c>
      <c r="G51" s="13" t="str">
        <f>IF(C51="","",LOOKUP(C51,係数!$A$3:$A$31,係数!$E$3:$E$31))</f>
        <v/>
      </c>
      <c r="H51" s="14" t="str">
        <f>IF(C51="","",LOOKUP(C51,係数!$A$3:$A$31,係数!$F$3:$F$31))</f>
        <v/>
      </c>
      <c r="I51" s="13" t="str">
        <f>IF(C51="","",LOOKUP(C51,係数!$A$3:$A$31,係数!$G$3:$G$31))</f>
        <v/>
      </c>
      <c r="J51" s="17" t="str">
        <f>IF(C51="","",LOOKUP(C51,係数!$A$3:$A$31,係数!$H$3:$H$31))</f>
        <v/>
      </c>
      <c r="K51" s="155" t="str">
        <f>IF(C51="","",IF(C51=25,ROUNDUP(E51*I51*44/12,1),IF(C51=103,ROUNDUP(E51*I51*44/12,1),ROUNDDOWN(E51*G51*I51*44/12,1))))</f>
        <v/>
      </c>
      <c r="L51" s="33" t="s">
        <v>62</v>
      </c>
    </row>
    <row r="52" spans="1:12" ht="15" customHeight="1" x14ac:dyDescent="0.15">
      <c r="A52" s="32">
        <f>+A51+1</f>
        <v>2</v>
      </c>
      <c r="B52" s="276"/>
      <c r="C52" s="160"/>
      <c r="D52" s="57" t="str">
        <f>IF(C52="","",LOOKUP(C52,係数!$A$3:$A$31,係数!$B$3:$B$31))</f>
        <v/>
      </c>
      <c r="E52" s="166"/>
      <c r="F52" s="18" t="str">
        <f>IF(C52="","",LOOKUP(C52,係数!$A$3:$A$31,係数!$C$3:$C$31))</f>
        <v/>
      </c>
      <c r="G52" s="15" t="str">
        <f>IF(C52="","",LOOKUP(C52,係数!$A$3:$A$31,係数!$E$3:$E$31))</f>
        <v/>
      </c>
      <c r="H52" s="16" t="str">
        <f>IF(C52="","",LOOKUP(C52,係数!$A$3:$A$31,係数!$F$3:$F$31))</f>
        <v/>
      </c>
      <c r="I52" s="15" t="str">
        <f>IF(C52="","",LOOKUP(C52,係数!$A$3:$A$31,係数!$G$3:$G$31))</f>
        <v/>
      </c>
      <c r="J52" s="18" t="str">
        <f>IF(C52="","",LOOKUP(C52,係数!$A$3:$A$31,係数!$H$3:$H$31))</f>
        <v/>
      </c>
      <c r="K52" s="156" t="str">
        <f>IF(C52="","",IF(C52=25,ROUNDUP(E52*I52*44/12,1),IF(C52=103,ROUNDUP(E52*I52*44/12,1),ROUNDDOWN(E52*G52*I52*44/12,1))))</f>
        <v/>
      </c>
      <c r="L52" s="34" t="s">
        <v>63</v>
      </c>
    </row>
    <row r="53" spans="1:12" ht="15" customHeight="1" x14ac:dyDescent="0.15">
      <c r="A53" s="91">
        <f>+A52+1</f>
        <v>3</v>
      </c>
      <c r="B53" s="277"/>
      <c r="C53" s="161"/>
      <c r="D53" s="92" t="str">
        <f>IF(C53="","",LOOKUP(C53,係数!$A$3:$A$31,係数!$B$3:$B$31))</f>
        <v/>
      </c>
      <c r="E53" s="167"/>
      <c r="F53" s="93" t="str">
        <f>IF(C53="","",LOOKUP(C53,係数!$A$3:$A$31,係数!$C$3:$C$31))</f>
        <v/>
      </c>
      <c r="G53" s="94" t="str">
        <f>IF(C53="","",LOOKUP(C53,係数!$A$3:$A$31,係数!$E$3:$E$31))</f>
        <v/>
      </c>
      <c r="H53" s="95" t="str">
        <f>IF(C53="","",LOOKUP(C53,係数!$A$3:$A$31,係数!$F$3:$F$31))</f>
        <v/>
      </c>
      <c r="I53" s="94" t="str">
        <f>IF(C53="","",LOOKUP(C53,係数!$A$3:$A$31,係数!$G$3:$G$31))</f>
        <v/>
      </c>
      <c r="J53" s="93" t="str">
        <f>IF(C53="","",LOOKUP(C53,係数!$A$3:$A$31,係数!$H$3:$H$31))</f>
        <v/>
      </c>
      <c r="K53" s="157" t="str">
        <f>IF(C53="","",IF(C53=25,ROUNDUP(E53*I53*44/12,1),IF(C53=103,ROUNDUP(E53*I53*44/12,1),ROUNDDOWN(E53*G53*I53*44/12,1))))</f>
        <v/>
      </c>
      <c r="L53" s="97" t="s">
        <v>63</v>
      </c>
    </row>
    <row r="54" spans="1:12" ht="15" customHeight="1" x14ac:dyDescent="0.15">
      <c r="A54" s="110"/>
      <c r="B54" s="111"/>
      <c r="C54" s="162"/>
      <c r="D54" s="111"/>
      <c r="E54" s="162"/>
      <c r="F54" s="111"/>
      <c r="G54" s="111"/>
      <c r="H54" s="111"/>
      <c r="I54" s="267" t="s">
        <v>115</v>
      </c>
      <c r="J54" s="292"/>
      <c r="K54" s="100">
        <f>SUM(K51:K53)</f>
        <v>0</v>
      </c>
      <c r="L54" s="101" t="s">
        <v>117</v>
      </c>
    </row>
    <row r="55" spans="1:12" ht="15" customHeight="1" x14ac:dyDescent="0.15">
      <c r="A55" s="31">
        <f>+A53+1</f>
        <v>4</v>
      </c>
      <c r="B55" s="278" t="s">
        <v>121</v>
      </c>
      <c r="C55" s="159"/>
      <c r="D55" s="85" t="str">
        <f>IF(C55="","",LOOKUP(C55,係数!$A$3:$A$31,係数!$B$3:$B$31))</f>
        <v/>
      </c>
      <c r="E55" s="168"/>
      <c r="F55" s="86" t="str">
        <f>IF(C55="","",LOOKUP(C55,係数!$A$3:$A$31,係数!$C$3:$C$31))</f>
        <v/>
      </c>
      <c r="G55" s="87" t="str">
        <f>IF(C55="","",LOOKUP(C55,係数!$A$3:$A$31,係数!$E$3:$E$31))</f>
        <v/>
      </c>
      <c r="H55" s="88" t="str">
        <f>IF(C55="","",LOOKUP(C55,係数!$A$3:$A$31,係数!$F$3:$F$31))</f>
        <v/>
      </c>
      <c r="I55" s="87" t="str">
        <f>IF(C55="","",LOOKUP(C55,係数!$A$3:$A$31,係数!$G$3:$G$31))</f>
        <v/>
      </c>
      <c r="J55" s="86" t="str">
        <f>IF(C55="","",LOOKUP(C55,係数!$A$3:$A$31,係数!$H$3:$H$31))</f>
        <v/>
      </c>
      <c r="K55" s="158" t="str">
        <f>IF(C55="","",IF(C55=25,ROUNDUP(E55*I55*44/12,1),IF(C55=103,ROUNDUP(E55*I55*44/12,1),ROUNDDOWN(E55*G55*I55*44/12,1))))</f>
        <v/>
      </c>
      <c r="L55" s="90" t="s">
        <v>63</v>
      </c>
    </row>
    <row r="56" spans="1:12" ht="15" customHeight="1" x14ac:dyDescent="0.15">
      <c r="A56" s="32">
        <f>+A55+1</f>
        <v>5</v>
      </c>
      <c r="B56" s="279"/>
      <c r="C56" s="160"/>
      <c r="D56" s="57" t="str">
        <f>IF(C56="","",LOOKUP(C56,係数!$A$3:$A$31,係数!$B$3:$B$31))</f>
        <v/>
      </c>
      <c r="E56" s="166"/>
      <c r="F56" s="18" t="str">
        <f>IF(C56="","",LOOKUP(C56,係数!$A$3:$A$31,係数!$C$3:$C$31))</f>
        <v/>
      </c>
      <c r="G56" s="15" t="str">
        <f>IF(C56="","",LOOKUP(C56,係数!$A$3:$A$31,係数!$E$3:$E$31))</f>
        <v/>
      </c>
      <c r="H56" s="16" t="str">
        <f>IF(C56="","",LOOKUP(C56,係数!$A$3:$A$31,係数!$F$3:$F$31))</f>
        <v/>
      </c>
      <c r="I56" s="15" t="str">
        <f>IF(C56="","",LOOKUP(C56,係数!$A$3:$A$31,係数!$G$3:$G$31))</f>
        <v/>
      </c>
      <c r="J56" s="18" t="str">
        <f>IF(C56="","",LOOKUP(C56,係数!$A$3:$A$31,係数!$H$3:$H$31))</f>
        <v/>
      </c>
      <c r="K56" s="156" t="str">
        <f>IF(C56="","",IF(C56=25,ROUNDUP(E56*I56*44/12,1),IF(C56=103,ROUNDUP(E56*I56*44/12,1),ROUNDDOWN(E56*G56*I56*44/12,1))))</f>
        <v/>
      </c>
      <c r="L56" s="34" t="s">
        <v>63</v>
      </c>
    </row>
    <row r="57" spans="1:12" ht="15" customHeight="1" x14ac:dyDescent="0.15">
      <c r="A57" s="91">
        <f>+A56+1</f>
        <v>6</v>
      </c>
      <c r="B57" s="280"/>
      <c r="C57" s="161"/>
      <c r="D57" s="92" t="str">
        <f>IF(C57="","",LOOKUP(C57,係数!$A$3:$A$31,係数!$B$3:$B$31))</f>
        <v/>
      </c>
      <c r="E57" s="167"/>
      <c r="F57" s="93" t="str">
        <f>IF(C57="","",LOOKUP(C57,係数!$A$3:$A$31,係数!$C$3:$C$31))</f>
        <v/>
      </c>
      <c r="G57" s="94" t="str">
        <f>IF(C57="","",LOOKUP(C57,係数!$A$3:$A$31,係数!$E$3:$E$31))</f>
        <v/>
      </c>
      <c r="H57" s="95" t="str">
        <f>IF(C57="","",LOOKUP(C57,係数!$A$3:$A$31,係数!$F$3:$F$31))</f>
        <v/>
      </c>
      <c r="I57" s="94" t="str">
        <f>IF(C57="","",LOOKUP(C57,係数!$A$3:$A$31,係数!$G$3:$G$31))</f>
        <v/>
      </c>
      <c r="J57" s="93" t="str">
        <f>IF(C57="","",LOOKUP(C57,係数!$A$3:$A$31,係数!$H$3:$H$31))</f>
        <v/>
      </c>
      <c r="K57" s="157" t="str">
        <f>IF(C57="","",IF(C57=25,ROUNDUP(E57*I57*44/12,1),IF(C57=103,ROUNDUP(E57*I57*44/12,1),ROUNDDOWN(E57*G57*I57*44/12,1))))</f>
        <v/>
      </c>
      <c r="L57" s="97" t="s">
        <v>63</v>
      </c>
    </row>
    <row r="58" spans="1:12" ht="15" customHeight="1" x14ac:dyDescent="0.15">
      <c r="A58" s="110"/>
      <c r="B58" s="111"/>
      <c r="C58" s="162"/>
      <c r="D58" s="111"/>
      <c r="E58" s="162"/>
      <c r="F58" s="111"/>
      <c r="G58" s="111"/>
      <c r="H58" s="111"/>
      <c r="I58" s="267" t="s">
        <v>115</v>
      </c>
      <c r="J58" s="292"/>
      <c r="K58" s="100">
        <f>SUM(K55:K57)</f>
        <v>0</v>
      </c>
      <c r="L58" s="101" t="s">
        <v>117</v>
      </c>
    </row>
    <row r="59" spans="1:12" ht="15" customHeight="1" x14ac:dyDescent="0.15">
      <c r="A59" s="84">
        <f>+A57+1</f>
        <v>7</v>
      </c>
      <c r="B59" s="283" t="s">
        <v>124</v>
      </c>
      <c r="C59" s="163"/>
      <c r="D59" s="85" t="str">
        <f>IF(C59="","",LOOKUP(C59,係数!$A$3:$A$31,係数!$B$3:$B$31))</f>
        <v/>
      </c>
      <c r="E59" s="168"/>
      <c r="F59" s="86" t="str">
        <f>IF(C59="","",LOOKUP(C59,係数!$A$3:$A$31,係数!$C$3:$C$31))</f>
        <v/>
      </c>
      <c r="G59" s="87" t="str">
        <f>IF(C59="","",LOOKUP(C59,係数!$A$3:$A$31,係数!$E$3:$E$31))</f>
        <v/>
      </c>
      <c r="H59" s="88" t="str">
        <f>IF(C59="","",LOOKUP(C59,係数!$A$3:$A$31,係数!$F$3:$F$31))</f>
        <v/>
      </c>
      <c r="I59" s="87" t="str">
        <f>IF(C59="","",LOOKUP(C59,係数!$A$3:$A$31,係数!$G$3:$G$31))</f>
        <v/>
      </c>
      <c r="J59" s="86" t="str">
        <f>IF(C59="","",LOOKUP(C59,係数!$A$3:$A$31,係数!$H$3:$H$31))</f>
        <v/>
      </c>
      <c r="K59" s="158" t="str">
        <f>IF(C59="","",IF(C59=25,ROUNDUP(E59*I59*44/12,1),IF(C59=103,ROUNDUP(E59*I59*44/12,1),ROUNDDOWN(E59*G59*I59*44/12,1))))</f>
        <v/>
      </c>
      <c r="L59" s="90" t="s">
        <v>63</v>
      </c>
    </row>
    <row r="60" spans="1:12" ht="15" customHeight="1" x14ac:dyDescent="0.15">
      <c r="A60" s="32">
        <f>+A59+1</f>
        <v>8</v>
      </c>
      <c r="B60" s="276"/>
      <c r="C60" s="160"/>
      <c r="D60" s="57" t="str">
        <f>IF(C60="","",LOOKUP(C60,係数!$A$3:$A$31,係数!$B$3:$B$31))</f>
        <v/>
      </c>
      <c r="E60" s="166"/>
      <c r="F60" s="18" t="str">
        <f>IF(C60="","",LOOKUP(C60,係数!$A$3:$A$31,係数!$C$3:$C$31))</f>
        <v/>
      </c>
      <c r="G60" s="15" t="str">
        <f>IF(C60="","",LOOKUP(C60,係数!$A$3:$A$31,係数!$E$3:$E$31))</f>
        <v/>
      </c>
      <c r="H60" s="16" t="str">
        <f>IF(C60="","",LOOKUP(C60,係数!$A$3:$A$31,係数!$F$3:$F$31))</f>
        <v/>
      </c>
      <c r="I60" s="15" t="str">
        <f>IF(C60="","",LOOKUP(C60,係数!$A$3:$A$31,係数!$G$3:$G$31))</f>
        <v/>
      </c>
      <c r="J60" s="18" t="str">
        <f>IF(C60="","",LOOKUP(C60,係数!$A$3:$A$31,係数!$H$3:$H$31))</f>
        <v/>
      </c>
      <c r="K60" s="156" t="str">
        <f>IF(C60="","",IF(C60=25,ROUNDUP(E60*I60*44/12,1),IF(C60=103,ROUNDUP(E60*I60*44/12,1),ROUNDDOWN(E60*G60*I60*44/12,1))))</f>
        <v/>
      </c>
      <c r="L60" s="34" t="s">
        <v>63</v>
      </c>
    </row>
    <row r="61" spans="1:12" ht="15" customHeight="1" x14ac:dyDescent="0.15">
      <c r="A61" s="32">
        <f>+A60+1</f>
        <v>9</v>
      </c>
      <c r="B61" s="276"/>
      <c r="C61" s="160"/>
      <c r="D61" s="57" t="str">
        <f>IF(C61="","",LOOKUP(C61,係数!$A$3:$A$31,係数!$B$3:$B$31))</f>
        <v/>
      </c>
      <c r="E61" s="166"/>
      <c r="F61" s="18" t="str">
        <f>IF(C61="","",LOOKUP(C61,係数!$A$3:$A$31,係数!$C$3:$C$31))</f>
        <v/>
      </c>
      <c r="G61" s="15" t="str">
        <f>IF(C61="","",LOOKUP(C61,係数!$A$3:$A$31,係数!$E$3:$E$31))</f>
        <v/>
      </c>
      <c r="H61" s="16" t="str">
        <f>IF(C61="","",LOOKUP(C61,係数!$A$3:$A$31,係数!$F$3:$F$31))</f>
        <v/>
      </c>
      <c r="I61" s="15" t="str">
        <f>IF(C61="","",LOOKUP(C61,係数!$A$3:$A$31,係数!$G$3:$G$31))</f>
        <v/>
      </c>
      <c r="J61" s="18" t="str">
        <f>IF(C61="","",LOOKUP(C61,係数!$A$3:$A$31,係数!$H$3:$H$31))</f>
        <v/>
      </c>
      <c r="K61" s="158" t="str">
        <f>IF(C61="","",IF(C61=25,ROUNDUP(E61*I61*44/12,1),IF(C61=103,ROUNDUP(E61*I61*44/12,1),ROUNDDOWN(E61*G61*I61*44/12,1))))</f>
        <v/>
      </c>
      <c r="L61" s="90" t="s">
        <v>63</v>
      </c>
    </row>
    <row r="62" spans="1:12" ht="15" customHeight="1" x14ac:dyDescent="0.15">
      <c r="A62" s="36">
        <f>+A61+1</f>
        <v>10</v>
      </c>
      <c r="B62" s="277"/>
      <c r="C62" s="164"/>
      <c r="D62" s="58" t="str">
        <f>IF(C62="","",LOOKUP(C62,係数!$A$3:$A$31,係数!$B$3:$B$31))</f>
        <v/>
      </c>
      <c r="E62" s="169"/>
      <c r="F62" s="38" t="str">
        <f>IF(C62="","",LOOKUP(C62,係数!$A$3:$A$31,係数!$C$3:$C$31))</f>
        <v/>
      </c>
      <c r="G62" s="37" t="str">
        <f>IF(C62="","",LOOKUP(C62,係数!$A$3:$A$31,係数!$E$3:$E$31))</f>
        <v/>
      </c>
      <c r="H62" s="39" t="str">
        <f>IF(C62="","",LOOKUP(C62,係数!$A$3:$A$31,係数!$F$3:$F$31))</f>
        <v/>
      </c>
      <c r="I62" s="37" t="str">
        <f>IF(C62="","",LOOKUP(C62,係数!$A$3:$A$31,係数!$G$3:$G$31))</f>
        <v/>
      </c>
      <c r="J62" s="38" t="str">
        <f>IF(C62="","",LOOKUP(C62,係数!$A$3:$A$31,係数!$H$3:$H$31))</f>
        <v/>
      </c>
      <c r="K62" s="157" t="str">
        <f>IF(C62="","",IF(C62=25,ROUNDDOWN(E62*I62*44/12,1),IF(C62=103,ROUNDDOWN(E62*I62*44/12,1),ROUNDDOWN(E62*G62*I62*44/12,1))))</f>
        <v/>
      </c>
      <c r="L62" s="97" t="s">
        <v>63</v>
      </c>
    </row>
    <row r="63" spans="1:12" ht="15" customHeight="1" x14ac:dyDescent="0.15">
      <c r="A63" s="110"/>
      <c r="B63" s="111"/>
      <c r="C63" s="111"/>
      <c r="D63" s="111"/>
      <c r="E63" s="111"/>
      <c r="F63" s="111"/>
      <c r="G63" s="111"/>
      <c r="H63" s="111"/>
      <c r="I63" s="267" t="s">
        <v>115</v>
      </c>
      <c r="J63" s="292"/>
      <c r="K63" s="100">
        <f>SUM(K59:K62)</f>
        <v>0</v>
      </c>
      <c r="L63" s="98" t="s">
        <v>117</v>
      </c>
    </row>
    <row r="64" spans="1:12" ht="15" customHeight="1" x14ac:dyDescent="0.15">
      <c r="A64" s="274"/>
      <c r="B64" s="274"/>
      <c r="C64" s="274"/>
      <c r="D64" s="112"/>
      <c r="E64" s="112"/>
      <c r="F64" s="113"/>
      <c r="G64" s="113"/>
      <c r="H64" s="114"/>
      <c r="I64" s="267" t="s">
        <v>118</v>
      </c>
      <c r="J64" s="292"/>
      <c r="K64" s="100">
        <f>K54+K58+K63</f>
        <v>0</v>
      </c>
      <c r="L64" s="101" t="s">
        <v>63</v>
      </c>
    </row>
    <row r="65" spans="1:12" ht="18" customHeight="1" x14ac:dyDescent="0.15">
      <c r="A65" s="49" t="s">
        <v>61</v>
      </c>
      <c r="C65" s="49"/>
      <c r="D65" s="49"/>
      <c r="E65" s="50"/>
      <c r="F65" s="50"/>
      <c r="G65" s="50"/>
      <c r="H65" s="50"/>
      <c r="I65" s="35"/>
      <c r="J65" s="35"/>
      <c r="K65" s="35"/>
    </row>
    <row r="66" spans="1:12" ht="18" customHeight="1" x14ac:dyDescent="0.15">
      <c r="A66" s="49" t="s">
        <v>80</v>
      </c>
      <c r="C66" s="49"/>
      <c r="D66" s="49"/>
      <c r="E66" s="50"/>
      <c r="F66" s="50"/>
      <c r="G66" s="50"/>
      <c r="H66" s="50"/>
      <c r="I66" s="50"/>
      <c r="J66" s="50"/>
      <c r="K66" s="50"/>
    </row>
    <row r="67" spans="1:12" ht="11.25" customHeight="1" thickBot="1" x14ac:dyDescent="0.2">
      <c r="C67" s="49"/>
      <c r="D67" s="49"/>
      <c r="E67" s="50"/>
      <c r="F67" s="50"/>
      <c r="G67" s="50"/>
      <c r="H67" s="50"/>
      <c r="I67" s="50"/>
      <c r="J67" s="50"/>
      <c r="K67" s="50"/>
    </row>
    <row r="68" spans="1:12" ht="18" customHeight="1" x14ac:dyDescent="0.15">
      <c r="B68" s="49"/>
      <c r="C68" s="49"/>
      <c r="D68" s="49"/>
      <c r="E68" s="50"/>
      <c r="F68" s="50"/>
      <c r="G68" s="50"/>
      <c r="H68" s="50"/>
      <c r="I68" s="295" t="s">
        <v>120</v>
      </c>
      <c r="J68" s="296"/>
      <c r="K68" s="103">
        <f>K35-K54</f>
        <v>0</v>
      </c>
      <c r="L68" s="104" t="s">
        <v>69</v>
      </c>
    </row>
    <row r="69" spans="1:12" ht="18" customHeight="1" x14ac:dyDescent="0.15">
      <c r="A69" s="297" t="s">
        <v>119</v>
      </c>
      <c r="B69" s="297"/>
      <c r="C69" s="297"/>
      <c r="D69" s="297"/>
      <c r="E69" s="170"/>
      <c r="F69" s="12" t="s">
        <v>78</v>
      </c>
      <c r="G69" s="12"/>
      <c r="H69" s="12"/>
      <c r="I69" s="288" t="s">
        <v>79</v>
      </c>
      <c r="J69" s="289"/>
      <c r="K69" s="151" t="e">
        <f>IF(ROUNDDOWN(K68/E69*1000000,1)&gt;=6,ROUNDDOWN(K68/E69*1000000,1),"補助要件に合致しません")</f>
        <v>#DIV/0!</v>
      </c>
      <c r="L69" s="105" t="s">
        <v>69</v>
      </c>
    </row>
    <row r="70" spans="1:12" ht="18" customHeight="1" x14ac:dyDescent="0.15">
      <c r="A70" s="297" t="s">
        <v>123</v>
      </c>
      <c r="B70" s="297"/>
      <c r="C70" s="297"/>
      <c r="D70" s="297"/>
      <c r="E70" s="170"/>
      <c r="F70" s="12" t="s">
        <v>78</v>
      </c>
      <c r="G70" s="12"/>
      <c r="H70" s="12"/>
      <c r="I70" s="293" t="s">
        <v>122</v>
      </c>
      <c r="J70" s="294"/>
      <c r="K70" s="106">
        <f>K39-K58</f>
        <v>0</v>
      </c>
      <c r="L70" s="107" t="s">
        <v>69</v>
      </c>
    </row>
    <row r="71" spans="1:12" ht="18" customHeight="1" x14ac:dyDescent="0.15">
      <c r="A71" s="297" t="s">
        <v>125</v>
      </c>
      <c r="B71" s="297"/>
      <c r="C71" s="297"/>
      <c r="D71" s="297"/>
      <c r="E71" s="170"/>
      <c r="F71" s="12" t="s">
        <v>78</v>
      </c>
      <c r="G71" s="12"/>
      <c r="H71" s="12"/>
      <c r="I71" s="288" t="s">
        <v>79</v>
      </c>
      <c r="J71" s="289"/>
      <c r="K71" s="151" t="e">
        <f>IF(ROUNDDOWN(K70/E70*1000000,1)&gt;=3,ROUNDDOWN(K70/E70*1000000,1),"補助要件に合致しません")</f>
        <v>#DIV/0!</v>
      </c>
      <c r="L71" s="105" t="s">
        <v>69</v>
      </c>
    </row>
    <row r="72" spans="1:12" ht="18" customHeight="1" x14ac:dyDescent="0.15">
      <c r="A72" s="297" t="s">
        <v>118</v>
      </c>
      <c r="B72" s="297"/>
      <c r="C72" s="297"/>
      <c r="D72" s="297"/>
      <c r="E72" s="153" t="str">
        <f>IF(AND(E69=0,E70=0,E71=0),"",SUM(E69:E71))</f>
        <v/>
      </c>
      <c r="F72" s="12" t="s">
        <v>78</v>
      </c>
      <c r="G72" s="12"/>
      <c r="H72" s="12"/>
      <c r="I72" s="293" t="s">
        <v>126</v>
      </c>
      <c r="J72" s="294"/>
      <c r="K72" s="106">
        <f>K44-K63</f>
        <v>0</v>
      </c>
      <c r="L72" s="107" t="s">
        <v>69</v>
      </c>
    </row>
    <row r="73" spans="1:12" ht="18" customHeight="1" thickBot="1" x14ac:dyDescent="0.2">
      <c r="A73" s="102"/>
      <c r="B73" s="102"/>
      <c r="C73" s="102"/>
      <c r="D73" s="102"/>
      <c r="E73" s="109"/>
      <c r="F73" s="12"/>
      <c r="G73" s="12"/>
      <c r="H73" s="12"/>
      <c r="I73" s="286" t="s">
        <v>79</v>
      </c>
      <c r="J73" s="287"/>
      <c r="K73" s="152" t="e">
        <f>IF(ROUNDDOWN(K72/E71*1000000,1)&gt;=3,ROUNDDOWN(K72/E71*1000000,1),"補助要件に合致しません")</f>
        <v>#DIV/0!</v>
      </c>
      <c r="L73" s="108" t="s">
        <v>69</v>
      </c>
    </row>
    <row r="74" spans="1:12" ht="18" customHeight="1" x14ac:dyDescent="0.15">
      <c r="A74" s="102"/>
      <c r="B74" s="102"/>
      <c r="C74" s="102"/>
      <c r="D74" s="102"/>
      <c r="E74" s="109"/>
      <c r="F74" s="12"/>
      <c r="G74" s="12"/>
      <c r="H74" s="12"/>
    </row>
  </sheetData>
  <sheetProtection sheet="1" objects="1" scenarios="1"/>
  <protectedRanges>
    <protectedRange algorithmName="SHA-512" hashValue="5u/HfTlkB0c49OpCL8P7xujRq3OexykAE0crueaTxyjOWY9TXLdg3LiUeituCxZ0hoL4KfvE+2RnMy/7q9/7dA==" saltValue="xdfhlepyzXgNeuSFjF8t+Q==" spinCount="100000" sqref="K68:K73" name="④"/>
    <protectedRange algorithmName="SHA-512" hashValue="Ifnbg3fA9jeXuUAmAIlUrydm4IwuvryT+M8BHz6eKbxjYYrEWQbkeECqPzbBRyeHeyTLMLwZIzeBO52ffENfpA==" saltValue="Ny6mBfp2n2ZnR4tKYupGCQ==" spinCount="100000" sqref="F51:K64" name="更新後エネルギー使用量～CO2排出量"/>
    <protectedRange algorithmName="SHA-512" hashValue="+gnex1uvTBQJX+A5z/vOVnHElv3V2cvMlTVBSZXHi/RpjGwQQ13Hp22KNo27P0er0abQreuPG9viiVRUx+GTjQ==" saltValue="liyr8592MtmmCnglaz2TGQ==" spinCount="100000" sqref="D51:D62" name="更新後燃料の名称"/>
    <protectedRange algorithmName="SHA-512" hashValue="3x6NkwvqlPYGjksHzpExvtai6j/M48vhJ5fKfZvaWiR1bPwHF4ZVlxrM/mJ6gHeV/hgJit+9tj1+Mt6sy1B5gQ==" saltValue="7RIfpyPuhqCmE3xVPK/3Rw==" spinCount="100000" sqref="D32:D43" name="更新前燃料の名称"/>
    <protectedRange algorithmName="SHA-512" hashValue="0cIF5WRspJStxAPF87HQJyEHMh5H7pJmbMnpIbdSms1BJWFW3FCoUnqVjeBk+tisN1cFAWrzTunWn7l/vo53mw==" saltValue="hsh9nplNsmWEHNN3Y1Rh8g==" spinCount="100000" sqref="F32:K45" name="更新前エネルギー使用量～CO2排出量"/>
    <protectedRange algorithmName="SHA-512" hashValue="Elr91e13LDdsXmlWs+BDJE1VfQezZuQMw4EG2hKtNyWKTpDuWQFqiA+s22DXJpwfHLlNDRKq/zhDeyTBVFteHQ==" saltValue="9ONtijeR/9HQaTmVva22yg==" spinCount="100000" sqref="E72" name="補助対象事業費合計"/>
  </protectedRanges>
  <mergeCells count="54">
    <mergeCell ref="A72:D72"/>
    <mergeCell ref="I71:J71"/>
    <mergeCell ref="I64:J64"/>
    <mergeCell ref="A64:C64"/>
    <mergeCell ref="G31:H31"/>
    <mergeCell ref="A71:D71"/>
    <mergeCell ref="I54:J54"/>
    <mergeCell ref="I58:J58"/>
    <mergeCell ref="I63:J63"/>
    <mergeCell ref="I70:J70"/>
    <mergeCell ref="A69:D69"/>
    <mergeCell ref="A70:D70"/>
    <mergeCell ref="B51:B53"/>
    <mergeCell ref="I35:J35"/>
    <mergeCell ref="B40:B43"/>
    <mergeCell ref="G50:H50"/>
    <mergeCell ref="I73:J73"/>
    <mergeCell ref="I50:J50"/>
    <mergeCell ref="I69:J69"/>
    <mergeCell ref="I39:J39"/>
    <mergeCell ref="I44:J44"/>
    <mergeCell ref="I72:J72"/>
    <mergeCell ref="I68:J68"/>
    <mergeCell ref="I45:J45"/>
    <mergeCell ref="D11:E11"/>
    <mergeCell ref="D15:E15"/>
    <mergeCell ref="D17:E17"/>
    <mergeCell ref="B55:B57"/>
    <mergeCell ref="B59:B62"/>
    <mergeCell ref="D24:E24"/>
    <mergeCell ref="D12:E12"/>
    <mergeCell ref="D19:E19"/>
    <mergeCell ref="D16:E16"/>
    <mergeCell ref="D20:E20"/>
    <mergeCell ref="D21:E21"/>
    <mergeCell ref="D25:E25"/>
    <mergeCell ref="D26:E26"/>
    <mergeCell ref="D22:E22"/>
    <mergeCell ref="A1:J1"/>
    <mergeCell ref="A2:D2"/>
    <mergeCell ref="E2:I2"/>
    <mergeCell ref="A4:J4"/>
    <mergeCell ref="K50:L50"/>
    <mergeCell ref="I31:J31"/>
    <mergeCell ref="K31:L31"/>
    <mergeCell ref="D13:E13"/>
    <mergeCell ref="D14:E14"/>
    <mergeCell ref="D23:E23"/>
    <mergeCell ref="A3:L3"/>
    <mergeCell ref="D18:E18"/>
    <mergeCell ref="A5:L9"/>
    <mergeCell ref="A45:C45"/>
    <mergeCell ref="B32:B34"/>
    <mergeCell ref="B36:B38"/>
  </mergeCells>
  <phoneticPr fontId="4"/>
  <conditionalFormatting sqref="K69 K71 K73">
    <cfRule type="cellIs" dxfId="1" priority="1" stopIfTrue="1" operator="lessThan">
      <formula>4</formula>
    </cfRule>
  </conditionalFormatting>
  <conditionalFormatting sqref="E72">
    <cfRule type="cellIs" dxfId="0" priority="2" stopIfTrue="1" operator="lessThan">
      <formula>1500000</formula>
    </cfRule>
  </conditionalFormatting>
  <pageMargins left="0.74803149606299213" right="0.51181102362204722" top="0.39370078740157483" bottom="0.70866141732283472" header="0.51181102362204722" footer="0.51181102362204722"/>
  <pageSetup paperSize="9" scale="73" orientation="portrait"/>
  <headerFooter alignWithMargins="0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0"/>
  </sheetPr>
  <dimension ref="A1:Q30"/>
  <sheetViews>
    <sheetView zoomScale="60" zoomScaleNormal="6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Q2" sqref="A1:Q1048576"/>
    </sheetView>
  </sheetViews>
  <sheetFormatPr defaultRowHeight="12.75" x14ac:dyDescent="0.15"/>
  <cols>
    <col min="1" max="1" width="4" bestFit="1" customWidth="1"/>
    <col min="2" max="2" width="22.85546875" bestFit="1" customWidth="1"/>
    <col min="3" max="3" width="10.28515625" customWidth="1"/>
    <col min="4" max="4" width="11.42578125" bestFit="1" customWidth="1"/>
    <col min="5" max="5" width="3.85546875" bestFit="1" customWidth="1"/>
    <col min="6" max="6" width="11.42578125" bestFit="1" customWidth="1"/>
    <col min="7" max="7" width="7.5703125" bestFit="1" customWidth="1"/>
    <col min="8" max="8" width="12.5703125" bestFit="1" customWidth="1"/>
    <col min="9" max="9" width="18.42578125" customWidth="1"/>
    <col min="11" max="11" width="6" bestFit="1" customWidth="1"/>
    <col min="12" max="12" width="14.85546875" customWidth="1"/>
    <col min="13" max="13" width="18.42578125" customWidth="1"/>
    <col min="15" max="15" width="6" bestFit="1" customWidth="1"/>
    <col min="16" max="16" width="14.85546875" customWidth="1"/>
    <col min="17" max="17" width="14.85546875" bestFit="1" customWidth="1"/>
  </cols>
  <sheetData>
    <row r="1" spans="1:17" ht="21" x14ac:dyDescent="0.15">
      <c r="A1" s="302" t="s">
        <v>163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  <c r="P1" s="302"/>
      <c r="Q1" s="302"/>
    </row>
    <row r="3" spans="1:17" x14ac:dyDescent="0.15">
      <c r="A3" s="123"/>
      <c r="B3" t="s">
        <v>133</v>
      </c>
    </row>
    <row r="6" spans="1:17" ht="18.75" x14ac:dyDescent="0.15">
      <c r="A6" s="124" t="s">
        <v>134</v>
      </c>
    </row>
    <row r="7" spans="1:17" ht="13.5" thickBot="1" x14ac:dyDescent="0.2"/>
    <row r="8" spans="1:17" x14ac:dyDescent="0.15">
      <c r="A8" s="303" t="s">
        <v>91</v>
      </c>
      <c r="B8" s="304"/>
      <c r="C8" s="309" t="s">
        <v>135</v>
      </c>
      <c r="D8" s="311" t="s">
        <v>136</v>
      </c>
      <c r="E8" s="312"/>
      <c r="F8" s="312"/>
      <c r="G8" s="313"/>
      <c r="H8" s="317" t="s">
        <v>137</v>
      </c>
      <c r="I8" s="319" t="s">
        <v>164</v>
      </c>
      <c r="J8" s="320"/>
      <c r="K8" s="320"/>
      <c r="L8" s="321"/>
      <c r="M8" s="319" t="s">
        <v>165</v>
      </c>
      <c r="N8" s="320"/>
      <c r="O8" s="320"/>
      <c r="P8" s="322"/>
      <c r="Q8" s="323" t="s">
        <v>138</v>
      </c>
    </row>
    <row r="9" spans="1:17" x14ac:dyDescent="0.15">
      <c r="A9" s="305"/>
      <c r="B9" s="306"/>
      <c r="C9" s="310"/>
      <c r="D9" s="314"/>
      <c r="E9" s="315"/>
      <c r="F9" s="315"/>
      <c r="G9" s="316"/>
      <c r="H9" s="318"/>
      <c r="I9" s="298" t="s">
        <v>139</v>
      </c>
      <c r="J9" s="125" t="s">
        <v>140</v>
      </c>
      <c r="K9" s="300" t="s">
        <v>141</v>
      </c>
      <c r="L9" s="126" t="s">
        <v>142</v>
      </c>
      <c r="M9" s="298" t="s">
        <v>139</v>
      </c>
      <c r="N9" s="125" t="s">
        <v>140</v>
      </c>
      <c r="O9" s="300" t="s">
        <v>141</v>
      </c>
      <c r="P9" s="126" t="s">
        <v>142</v>
      </c>
      <c r="Q9" s="324"/>
    </row>
    <row r="10" spans="1:17" ht="13.5" thickBot="1" x14ac:dyDescent="0.2">
      <c r="A10" s="307"/>
      <c r="B10" s="308"/>
      <c r="C10" s="127" t="s">
        <v>143</v>
      </c>
      <c r="D10" s="128" t="s">
        <v>144</v>
      </c>
      <c r="E10" s="129" t="s">
        <v>145</v>
      </c>
      <c r="F10" s="130" t="s">
        <v>146</v>
      </c>
      <c r="G10" s="131" t="s">
        <v>147</v>
      </c>
      <c r="H10" s="132" t="s">
        <v>148</v>
      </c>
      <c r="I10" s="299"/>
      <c r="J10" s="133" t="s">
        <v>149</v>
      </c>
      <c r="K10" s="301"/>
      <c r="L10" s="132" t="s">
        <v>150</v>
      </c>
      <c r="M10" s="299"/>
      <c r="N10" s="133" t="s">
        <v>149</v>
      </c>
      <c r="O10" s="301"/>
      <c r="P10" s="132" t="s">
        <v>150</v>
      </c>
      <c r="Q10" s="134" t="s">
        <v>151</v>
      </c>
    </row>
    <row r="11" spans="1:17" ht="28.5" customHeight="1" thickTop="1" x14ac:dyDescent="0.15">
      <c r="A11" s="135">
        <v>1</v>
      </c>
      <c r="B11" s="177"/>
      <c r="C11" s="178"/>
      <c r="D11" s="179"/>
      <c r="E11" s="187" t="s">
        <v>145</v>
      </c>
      <c r="F11" s="180"/>
      <c r="G11" s="181"/>
      <c r="H11" s="136">
        <f>$C11*$G11</f>
        <v>0</v>
      </c>
      <c r="I11" s="184"/>
      <c r="J11" s="185"/>
      <c r="K11" s="185"/>
      <c r="L11" s="137">
        <f>$H11*$J11*$K11/1000</f>
        <v>0</v>
      </c>
      <c r="M11" s="184"/>
      <c r="N11" s="185"/>
      <c r="O11" s="185"/>
      <c r="P11" s="138">
        <f>$H11*$N11*$O11/1000</f>
        <v>0</v>
      </c>
      <c r="Q11" s="139">
        <f t="shared" ref="Q11:Q25" si="0">$L11-$P11</f>
        <v>0</v>
      </c>
    </row>
    <row r="12" spans="1:17" ht="28.5" customHeight="1" x14ac:dyDescent="0.15">
      <c r="A12" s="140">
        <v>2</v>
      </c>
      <c r="B12" s="182"/>
      <c r="C12" s="178"/>
      <c r="D12" s="177"/>
      <c r="E12" s="186" t="s">
        <v>145</v>
      </c>
      <c r="F12" s="183"/>
      <c r="G12" s="181"/>
      <c r="H12" s="136">
        <f t="shared" ref="H12:H25" si="1">$C12*$G12</f>
        <v>0</v>
      </c>
      <c r="I12" s="184"/>
      <c r="J12" s="185"/>
      <c r="K12" s="185"/>
      <c r="L12" s="137">
        <f t="shared" ref="L12:L25" si="2">$H12*$J12*$K12/1000</f>
        <v>0</v>
      </c>
      <c r="M12" s="184"/>
      <c r="N12" s="185"/>
      <c r="O12" s="185"/>
      <c r="P12" s="138">
        <f>$H12*$N12*$O12/1000</f>
        <v>0</v>
      </c>
      <c r="Q12" s="139">
        <f t="shared" si="0"/>
        <v>0</v>
      </c>
    </row>
    <row r="13" spans="1:17" ht="28.5" customHeight="1" x14ac:dyDescent="0.15">
      <c r="A13" s="140">
        <v>3</v>
      </c>
      <c r="B13" s="182"/>
      <c r="C13" s="178"/>
      <c r="D13" s="177"/>
      <c r="E13" s="186" t="s">
        <v>145</v>
      </c>
      <c r="F13" s="183"/>
      <c r="G13" s="181"/>
      <c r="H13" s="136">
        <f t="shared" si="1"/>
        <v>0</v>
      </c>
      <c r="I13" s="184"/>
      <c r="J13" s="185"/>
      <c r="K13" s="185"/>
      <c r="L13" s="137">
        <f t="shared" si="2"/>
        <v>0</v>
      </c>
      <c r="M13" s="184"/>
      <c r="N13" s="185"/>
      <c r="O13" s="185"/>
      <c r="P13" s="138">
        <f t="shared" ref="P13:P25" si="3">$H13*$N13*$O13/1000</f>
        <v>0</v>
      </c>
      <c r="Q13" s="139">
        <f t="shared" si="0"/>
        <v>0</v>
      </c>
    </row>
    <row r="14" spans="1:17" ht="28.5" customHeight="1" x14ac:dyDescent="0.15">
      <c r="A14" s="140">
        <v>4</v>
      </c>
      <c r="B14" s="182"/>
      <c r="C14" s="178"/>
      <c r="D14" s="177"/>
      <c r="E14" s="186" t="s">
        <v>145</v>
      </c>
      <c r="F14" s="183"/>
      <c r="G14" s="181"/>
      <c r="H14" s="136">
        <f t="shared" si="1"/>
        <v>0</v>
      </c>
      <c r="I14" s="184"/>
      <c r="J14" s="185"/>
      <c r="K14" s="185"/>
      <c r="L14" s="137">
        <f t="shared" si="2"/>
        <v>0</v>
      </c>
      <c r="M14" s="184"/>
      <c r="N14" s="185"/>
      <c r="O14" s="185"/>
      <c r="P14" s="138">
        <f t="shared" si="3"/>
        <v>0</v>
      </c>
      <c r="Q14" s="139">
        <f t="shared" si="0"/>
        <v>0</v>
      </c>
    </row>
    <row r="15" spans="1:17" ht="28.5" customHeight="1" x14ac:dyDescent="0.15">
      <c r="A15" s="140">
        <v>5</v>
      </c>
      <c r="B15" s="182"/>
      <c r="C15" s="178"/>
      <c r="D15" s="177"/>
      <c r="E15" s="186" t="s">
        <v>145</v>
      </c>
      <c r="F15" s="183"/>
      <c r="G15" s="181"/>
      <c r="H15" s="136">
        <f t="shared" si="1"/>
        <v>0</v>
      </c>
      <c r="I15" s="184"/>
      <c r="J15" s="185"/>
      <c r="K15" s="185"/>
      <c r="L15" s="137">
        <f t="shared" si="2"/>
        <v>0</v>
      </c>
      <c r="M15" s="184"/>
      <c r="N15" s="185"/>
      <c r="O15" s="185"/>
      <c r="P15" s="138">
        <f t="shared" si="3"/>
        <v>0</v>
      </c>
      <c r="Q15" s="139">
        <f t="shared" si="0"/>
        <v>0</v>
      </c>
    </row>
    <row r="16" spans="1:17" ht="28.5" customHeight="1" x14ac:dyDescent="0.15">
      <c r="A16" s="140">
        <v>6</v>
      </c>
      <c r="B16" s="182"/>
      <c r="C16" s="178"/>
      <c r="D16" s="177"/>
      <c r="E16" s="186" t="s">
        <v>145</v>
      </c>
      <c r="F16" s="183"/>
      <c r="G16" s="181"/>
      <c r="H16" s="136">
        <f t="shared" si="1"/>
        <v>0</v>
      </c>
      <c r="I16" s="184"/>
      <c r="J16" s="185"/>
      <c r="K16" s="185"/>
      <c r="L16" s="137">
        <f t="shared" si="2"/>
        <v>0</v>
      </c>
      <c r="M16" s="184"/>
      <c r="N16" s="185"/>
      <c r="O16" s="185"/>
      <c r="P16" s="138">
        <f t="shared" si="3"/>
        <v>0</v>
      </c>
      <c r="Q16" s="139">
        <f t="shared" si="0"/>
        <v>0</v>
      </c>
    </row>
    <row r="17" spans="1:17" ht="28.5" customHeight="1" x14ac:dyDescent="0.15">
      <c r="A17" s="140">
        <v>7</v>
      </c>
      <c r="B17" s="182"/>
      <c r="C17" s="178"/>
      <c r="D17" s="177"/>
      <c r="E17" s="186" t="s">
        <v>145</v>
      </c>
      <c r="F17" s="183"/>
      <c r="G17" s="181"/>
      <c r="H17" s="136">
        <f>$C17*$G17</f>
        <v>0</v>
      </c>
      <c r="I17" s="184"/>
      <c r="J17" s="185"/>
      <c r="K17" s="185"/>
      <c r="L17" s="137">
        <f t="shared" si="2"/>
        <v>0</v>
      </c>
      <c r="M17" s="184"/>
      <c r="N17" s="185"/>
      <c r="O17" s="185"/>
      <c r="P17" s="138">
        <f t="shared" si="3"/>
        <v>0</v>
      </c>
      <c r="Q17" s="139">
        <f t="shared" si="0"/>
        <v>0</v>
      </c>
    </row>
    <row r="18" spans="1:17" ht="28.5" customHeight="1" x14ac:dyDescent="0.15">
      <c r="A18" s="140">
        <v>8</v>
      </c>
      <c r="B18" s="182"/>
      <c r="C18" s="178"/>
      <c r="D18" s="177"/>
      <c r="E18" s="186" t="s">
        <v>145</v>
      </c>
      <c r="F18" s="183"/>
      <c r="G18" s="181"/>
      <c r="H18" s="136">
        <f t="shared" si="1"/>
        <v>0</v>
      </c>
      <c r="I18" s="184"/>
      <c r="J18" s="185"/>
      <c r="K18" s="185"/>
      <c r="L18" s="137">
        <f t="shared" si="2"/>
        <v>0</v>
      </c>
      <c r="M18" s="184"/>
      <c r="N18" s="185"/>
      <c r="O18" s="185"/>
      <c r="P18" s="138">
        <f t="shared" si="3"/>
        <v>0</v>
      </c>
      <c r="Q18" s="139">
        <f t="shared" si="0"/>
        <v>0</v>
      </c>
    </row>
    <row r="19" spans="1:17" ht="28.5" customHeight="1" x14ac:dyDescent="0.15">
      <c r="A19" s="140">
        <v>9</v>
      </c>
      <c r="B19" s="182"/>
      <c r="C19" s="178"/>
      <c r="D19" s="177"/>
      <c r="E19" s="186" t="s">
        <v>145</v>
      </c>
      <c r="F19" s="183"/>
      <c r="G19" s="181"/>
      <c r="H19" s="136">
        <f t="shared" si="1"/>
        <v>0</v>
      </c>
      <c r="I19" s="184"/>
      <c r="J19" s="185"/>
      <c r="K19" s="185"/>
      <c r="L19" s="137">
        <f t="shared" si="2"/>
        <v>0</v>
      </c>
      <c r="M19" s="184"/>
      <c r="N19" s="185"/>
      <c r="O19" s="185"/>
      <c r="P19" s="138">
        <f t="shared" si="3"/>
        <v>0</v>
      </c>
      <c r="Q19" s="139">
        <f t="shared" si="0"/>
        <v>0</v>
      </c>
    </row>
    <row r="20" spans="1:17" ht="28.5" customHeight="1" x14ac:dyDescent="0.15">
      <c r="A20" s="140">
        <v>10</v>
      </c>
      <c r="B20" s="182"/>
      <c r="C20" s="178"/>
      <c r="D20" s="177"/>
      <c r="E20" s="186" t="s">
        <v>145</v>
      </c>
      <c r="F20" s="183"/>
      <c r="G20" s="181"/>
      <c r="H20" s="136">
        <f t="shared" si="1"/>
        <v>0</v>
      </c>
      <c r="I20" s="184"/>
      <c r="J20" s="185"/>
      <c r="K20" s="185"/>
      <c r="L20" s="137">
        <f t="shared" si="2"/>
        <v>0</v>
      </c>
      <c r="M20" s="184"/>
      <c r="N20" s="185"/>
      <c r="O20" s="185"/>
      <c r="P20" s="138">
        <f t="shared" si="3"/>
        <v>0</v>
      </c>
      <c r="Q20" s="139">
        <f t="shared" si="0"/>
        <v>0</v>
      </c>
    </row>
    <row r="21" spans="1:17" ht="28.5" customHeight="1" x14ac:dyDescent="0.15">
      <c r="A21" s="140">
        <v>11</v>
      </c>
      <c r="B21" s="182"/>
      <c r="C21" s="178"/>
      <c r="D21" s="177"/>
      <c r="E21" s="186" t="s">
        <v>145</v>
      </c>
      <c r="F21" s="183"/>
      <c r="G21" s="181"/>
      <c r="H21" s="136">
        <f t="shared" si="1"/>
        <v>0</v>
      </c>
      <c r="I21" s="184"/>
      <c r="J21" s="185"/>
      <c r="K21" s="185"/>
      <c r="L21" s="137">
        <f t="shared" si="2"/>
        <v>0</v>
      </c>
      <c r="M21" s="184"/>
      <c r="N21" s="185"/>
      <c r="O21" s="185"/>
      <c r="P21" s="138">
        <f t="shared" si="3"/>
        <v>0</v>
      </c>
      <c r="Q21" s="139">
        <f t="shared" si="0"/>
        <v>0</v>
      </c>
    </row>
    <row r="22" spans="1:17" ht="28.5" customHeight="1" x14ac:dyDescent="0.15">
      <c r="A22" s="140">
        <v>12</v>
      </c>
      <c r="B22" s="182"/>
      <c r="C22" s="178"/>
      <c r="D22" s="177"/>
      <c r="E22" s="186" t="s">
        <v>145</v>
      </c>
      <c r="F22" s="183"/>
      <c r="G22" s="181"/>
      <c r="H22" s="136">
        <f t="shared" si="1"/>
        <v>0</v>
      </c>
      <c r="I22" s="184"/>
      <c r="J22" s="185"/>
      <c r="K22" s="185"/>
      <c r="L22" s="137">
        <f t="shared" si="2"/>
        <v>0</v>
      </c>
      <c r="M22" s="184"/>
      <c r="N22" s="185"/>
      <c r="O22" s="185"/>
      <c r="P22" s="138">
        <f t="shared" si="3"/>
        <v>0</v>
      </c>
      <c r="Q22" s="139">
        <f t="shared" si="0"/>
        <v>0</v>
      </c>
    </row>
    <row r="23" spans="1:17" ht="28.5" customHeight="1" x14ac:dyDescent="0.15">
      <c r="A23" s="140">
        <v>13</v>
      </c>
      <c r="B23" s="182"/>
      <c r="C23" s="178"/>
      <c r="D23" s="177"/>
      <c r="E23" s="186" t="s">
        <v>145</v>
      </c>
      <c r="F23" s="183"/>
      <c r="G23" s="181"/>
      <c r="H23" s="136">
        <f t="shared" si="1"/>
        <v>0</v>
      </c>
      <c r="I23" s="184"/>
      <c r="J23" s="185"/>
      <c r="K23" s="185"/>
      <c r="L23" s="137">
        <f t="shared" si="2"/>
        <v>0</v>
      </c>
      <c r="M23" s="184"/>
      <c r="N23" s="185"/>
      <c r="O23" s="185"/>
      <c r="P23" s="138">
        <f t="shared" si="3"/>
        <v>0</v>
      </c>
      <c r="Q23" s="139">
        <f t="shared" si="0"/>
        <v>0</v>
      </c>
    </row>
    <row r="24" spans="1:17" ht="28.5" customHeight="1" x14ac:dyDescent="0.15">
      <c r="A24" s="140">
        <v>14</v>
      </c>
      <c r="B24" s="182"/>
      <c r="C24" s="178"/>
      <c r="D24" s="177"/>
      <c r="E24" s="186" t="s">
        <v>145</v>
      </c>
      <c r="F24" s="183"/>
      <c r="G24" s="181"/>
      <c r="H24" s="136">
        <f t="shared" si="1"/>
        <v>0</v>
      </c>
      <c r="I24" s="184"/>
      <c r="J24" s="185"/>
      <c r="K24" s="185"/>
      <c r="L24" s="137">
        <f t="shared" si="2"/>
        <v>0</v>
      </c>
      <c r="M24" s="184"/>
      <c r="N24" s="185"/>
      <c r="O24" s="185"/>
      <c r="P24" s="138">
        <f t="shared" si="3"/>
        <v>0</v>
      </c>
      <c r="Q24" s="139">
        <f t="shared" si="0"/>
        <v>0</v>
      </c>
    </row>
    <row r="25" spans="1:17" ht="28.5" customHeight="1" thickBot="1" x14ac:dyDescent="0.2">
      <c r="A25" s="140">
        <v>15</v>
      </c>
      <c r="B25" s="182"/>
      <c r="C25" s="178"/>
      <c r="D25" s="177"/>
      <c r="E25" s="186" t="s">
        <v>145</v>
      </c>
      <c r="F25" s="183"/>
      <c r="G25" s="181"/>
      <c r="H25" s="136">
        <f t="shared" si="1"/>
        <v>0</v>
      </c>
      <c r="I25" s="184"/>
      <c r="J25" s="185"/>
      <c r="K25" s="185"/>
      <c r="L25" s="141">
        <f t="shared" si="2"/>
        <v>0</v>
      </c>
      <c r="M25" s="184"/>
      <c r="N25" s="185"/>
      <c r="O25" s="185"/>
      <c r="P25" s="142">
        <f t="shared" si="3"/>
        <v>0</v>
      </c>
      <c r="Q25" s="139">
        <f t="shared" si="0"/>
        <v>0</v>
      </c>
    </row>
    <row r="26" spans="1:17" ht="28.5" customHeight="1" thickTop="1" thickBot="1" x14ac:dyDescent="0.2">
      <c r="A26" s="143"/>
      <c r="B26" s="144"/>
      <c r="C26" s="143"/>
      <c r="D26" s="145"/>
      <c r="E26" s="144"/>
      <c r="F26" s="144"/>
      <c r="G26" s="146"/>
      <c r="H26" s="147"/>
      <c r="I26" s="143"/>
      <c r="J26" s="144"/>
      <c r="K26" s="148" t="s">
        <v>152</v>
      </c>
      <c r="L26" s="150">
        <f>ROUNDDOWN(SUM(L11:L25),0)</f>
        <v>0</v>
      </c>
      <c r="M26" s="144"/>
      <c r="N26" s="144"/>
      <c r="O26" s="148" t="s">
        <v>152</v>
      </c>
      <c r="P26" s="150">
        <f>ROUNDUP(SUM(P11:P25),0)</f>
        <v>0</v>
      </c>
      <c r="Q26" s="149">
        <f>SUM(Q11:Q25)</f>
        <v>0</v>
      </c>
    </row>
    <row r="27" spans="1:17" ht="13.5" thickTop="1" x14ac:dyDescent="0.15">
      <c r="A27" t="s">
        <v>166</v>
      </c>
    </row>
    <row r="29" spans="1:17" x14ac:dyDescent="0.15">
      <c r="A29" t="s">
        <v>153</v>
      </c>
    </row>
    <row r="30" spans="1:17" x14ac:dyDescent="0.15">
      <c r="A30" t="s">
        <v>167</v>
      </c>
    </row>
  </sheetData>
  <sheetProtection sheet="1" objects="1" scenarios="1"/>
  <protectedRanges>
    <protectedRange algorithmName="SHA-512" hashValue="vuDaOSJg7g4lnGpuUhcA3PntD/+N1EjUkjunm9Tl4m8bUP7yzbMFNP+Rfr8kGdQ8s+Ta2hdfcgIaT8qcLGWlIQ==" saltValue="wSY7uely84s6lTzCGapNFQ==" spinCount="100000" sqref="Q11:Q26" name="消費電力量差"/>
    <protectedRange algorithmName="SHA-512" hashValue="OJNHdS2o9StqHcrvisZp1vLzkPuiRLMpHZXtUFqjMOyL049VNrcuXPhdDIVQwHN3y0hceKXLspnKa16vdZaQcA==" saltValue="fUxu4dlSLzJgnzxRwb0cJw==" spinCount="100000" sqref="P11:P26" name="更新後消費電力量"/>
    <protectedRange algorithmName="SHA-512" hashValue="ouMh66e75rVOduMyuiw2b6Fu32UDikZG7kspEIKDU+Wjvjr9FpUdjpkVoQCXUzyFp5t4AK2ALtlbq09j2B8nCw==" saltValue="HFMZrXuCOmIPjE1NbnRL1w==" spinCount="100000" sqref="L11:L26" name="更新前消費電力量"/>
    <protectedRange algorithmName="SHA-512" hashValue="lreDnMQuxN7VSndelXmG95Pff/VS7qmkU7uB5evoYNiDVFKInnPO16oCxSd98CM9B+SrZnNYH3kmKqqIjl3hSA==" saltValue="lO1yu9iIswDnLH8Qqxd8sQ==" spinCount="100000" sqref="H11:H26" name="総使用時間"/>
  </protectedRanges>
  <mergeCells count="12">
    <mergeCell ref="I9:I10"/>
    <mergeCell ref="K9:K10"/>
    <mergeCell ref="M9:M10"/>
    <mergeCell ref="O9:O10"/>
    <mergeCell ref="A1:Q1"/>
    <mergeCell ref="A8:B10"/>
    <mergeCell ref="C8:C9"/>
    <mergeCell ref="D8:G9"/>
    <mergeCell ref="H8:H9"/>
    <mergeCell ref="I8:L8"/>
    <mergeCell ref="M8:P8"/>
    <mergeCell ref="Q8:Q9"/>
  </mergeCells>
  <phoneticPr fontId="4"/>
  <printOptions horizontalCentered="1"/>
  <pageMargins left="0.31496062992125984" right="0.31496062992125984" top="0.74803149606299213" bottom="0.74803149606299213" header="0.31496062992125984" footer="0.31496062992125984"/>
  <pageSetup paperSize="9" scale="75" orientation="landscape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  <pageSetUpPr fitToPage="1"/>
  </sheetPr>
  <dimension ref="B1:I27"/>
  <sheetViews>
    <sheetView zoomScaleNormal="100" workbookViewId="0">
      <selection activeCell="J7" sqref="A1:J1048576"/>
    </sheetView>
  </sheetViews>
  <sheetFormatPr defaultRowHeight="12.75" x14ac:dyDescent="0.15"/>
  <cols>
    <col min="1" max="1" width="1.5703125" customWidth="1"/>
    <col min="2" max="2" width="4.28515625" customWidth="1"/>
    <col min="3" max="3" width="15" customWidth="1"/>
    <col min="4" max="4" width="5.7109375" bestFit="1" customWidth="1"/>
    <col min="5" max="5" width="10.5703125" customWidth="1"/>
    <col min="6" max="6" width="10.85546875" customWidth="1"/>
    <col min="7" max="7" width="10.28515625" customWidth="1"/>
    <col min="8" max="9" width="11.140625" customWidth="1"/>
    <col min="10" max="10" width="9.7109375" bestFit="1" customWidth="1"/>
    <col min="13" max="13" width="14.140625" bestFit="1" customWidth="1"/>
  </cols>
  <sheetData>
    <row r="1" spans="2:9" ht="18.75" x14ac:dyDescent="0.15">
      <c r="B1" s="325" t="s">
        <v>168</v>
      </c>
      <c r="C1" s="325"/>
      <c r="D1" s="325"/>
      <c r="E1" s="325"/>
      <c r="F1" s="325"/>
      <c r="G1" s="325"/>
      <c r="H1" s="325"/>
      <c r="I1" s="325"/>
    </row>
    <row r="2" spans="2:9" ht="14.25" x14ac:dyDescent="0.15">
      <c r="B2" s="119" t="s">
        <v>169</v>
      </c>
    </row>
    <row r="3" spans="2:9" ht="18.75" x14ac:dyDescent="0.15">
      <c r="B3" s="65"/>
    </row>
    <row r="4" spans="2:9" ht="18" customHeight="1" x14ac:dyDescent="0.15">
      <c r="B4" s="330" t="s">
        <v>170</v>
      </c>
      <c r="C4" s="330"/>
    </row>
    <row r="5" spans="2:9" ht="12.75" customHeight="1" x14ac:dyDescent="0.15">
      <c r="B5" s="332" t="s">
        <v>95</v>
      </c>
      <c r="C5" s="328" t="s">
        <v>94</v>
      </c>
      <c r="D5" s="328" t="s">
        <v>82</v>
      </c>
      <c r="E5" s="326" t="s">
        <v>154</v>
      </c>
      <c r="F5" s="327"/>
      <c r="G5" s="326" t="s">
        <v>155</v>
      </c>
      <c r="H5" s="327"/>
      <c r="I5" s="62" t="s">
        <v>93</v>
      </c>
    </row>
    <row r="6" spans="2:9" x14ac:dyDescent="0.15">
      <c r="B6" s="332"/>
      <c r="C6" s="329"/>
      <c r="D6" s="329"/>
      <c r="E6" s="67" t="s">
        <v>89</v>
      </c>
      <c r="F6" s="67" t="s">
        <v>90</v>
      </c>
      <c r="G6" s="67" t="s">
        <v>89</v>
      </c>
      <c r="H6" s="67" t="s">
        <v>90</v>
      </c>
      <c r="I6" s="154" t="s">
        <v>156</v>
      </c>
    </row>
    <row r="7" spans="2:9" ht="24" customHeight="1" x14ac:dyDescent="0.15">
      <c r="B7" s="173"/>
      <c r="C7" s="173"/>
      <c r="D7" s="173"/>
      <c r="E7" s="173"/>
      <c r="F7" s="173"/>
      <c r="G7" s="173"/>
      <c r="H7" s="173"/>
      <c r="I7" s="174"/>
    </row>
    <row r="8" spans="2:9" ht="24" customHeight="1" x14ac:dyDescent="0.15">
      <c r="B8" s="173"/>
      <c r="C8" s="173"/>
      <c r="D8" s="173"/>
      <c r="E8" s="173"/>
      <c r="F8" s="173"/>
      <c r="G8" s="173"/>
      <c r="H8" s="173"/>
      <c r="I8" s="174"/>
    </row>
    <row r="9" spans="2:9" ht="24" customHeight="1" x14ac:dyDescent="0.15">
      <c r="B9" s="173"/>
      <c r="C9" s="173"/>
      <c r="D9" s="175"/>
      <c r="E9" s="173"/>
      <c r="F9" s="173"/>
      <c r="G9" s="173"/>
      <c r="H9" s="173"/>
      <c r="I9" s="174"/>
    </row>
    <row r="10" spans="2:9" ht="24" customHeight="1" x14ac:dyDescent="0.15">
      <c r="B10" s="173"/>
      <c r="C10" s="173"/>
      <c r="D10" s="173"/>
      <c r="E10" s="173"/>
      <c r="F10" s="173"/>
      <c r="G10" s="173"/>
      <c r="H10" s="173"/>
      <c r="I10" s="174"/>
    </row>
    <row r="11" spans="2:9" ht="24" customHeight="1" x14ac:dyDescent="0.15">
      <c r="B11" s="173"/>
      <c r="C11" s="173"/>
      <c r="D11" s="173"/>
      <c r="E11" s="173"/>
      <c r="F11" s="173"/>
      <c r="G11" s="173"/>
      <c r="H11" s="173"/>
      <c r="I11" s="174"/>
    </row>
    <row r="12" spans="2:9" ht="24" customHeight="1" thickBot="1" x14ac:dyDescent="0.2">
      <c r="B12" s="173"/>
      <c r="C12" s="173"/>
      <c r="D12" s="173"/>
      <c r="E12" s="173"/>
      <c r="F12" s="173"/>
      <c r="G12" s="173"/>
      <c r="H12" s="173"/>
      <c r="I12" s="174"/>
    </row>
    <row r="13" spans="2:9" ht="18" customHeight="1" thickBot="1" x14ac:dyDescent="0.2">
      <c r="B13" s="68"/>
      <c r="C13" s="68"/>
      <c r="D13" s="68"/>
      <c r="E13" s="69"/>
      <c r="F13" s="69"/>
      <c r="G13" s="69"/>
      <c r="H13" s="171" t="s">
        <v>98</v>
      </c>
      <c r="I13" s="172">
        <f>SUM(I7:I12)</f>
        <v>0</v>
      </c>
    </row>
    <row r="14" spans="2:9" ht="18" customHeight="1" x14ac:dyDescent="0.15">
      <c r="B14" s="331" t="s">
        <v>171</v>
      </c>
      <c r="C14" s="331"/>
      <c r="D14" s="68"/>
      <c r="E14" s="68"/>
      <c r="F14" s="68"/>
      <c r="G14" s="68"/>
      <c r="H14" s="68"/>
      <c r="I14" s="68"/>
    </row>
    <row r="15" spans="2:9" x14ac:dyDescent="0.15">
      <c r="B15" s="333" t="s">
        <v>95</v>
      </c>
      <c r="C15" s="328" t="s">
        <v>94</v>
      </c>
      <c r="D15" s="328" t="s">
        <v>82</v>
      </c>
      <c r="E15" s="326" t="s">
        <v>154</v>
      </c>
      <c r="F15" s="327"/>
      <c r="G15" s="326" t="s">
        <v>155</v>
      </c>
      <c r="H15" s="327"/>
      <c r="I15" s="62" t="s">
        <v>93</v>
      </c>
    </row>
    <row r="16" spans="2:9" x14ac:dyDescent="0.15">
      <c r="B16" s="334"/>
      <c r="C16" s="329"/>
      <c r="D16" s="329"/>
      <c r="E16" s="67" t="s">
        <v>89</v>
      </c>
      <c r="F16" s="67" t="s">
        <v>90</v>
      </c>
      <c r="G16" s="67" t="s">
        <v>89</v>
      </c>
      <c r="H16" s="67" t="s">
        <v>90</v>
      </c>
      <c r="I16" s="154" t="s">
        <v>157</v>
      </c>
    </row>
    <row r="17" spans="2:9" ht="24" customHeight="1" x14ac:dyDescent="0.15">
      <c r="B17" s="173"/>
      <c r="C17" s="173"/>
      <c r="D17" s="173"/>
      <c r="E17" s="173"/>
      <c r="F17" s="173"/>
      <c r="G17" s="173"/>
      <c r="H17" s="173"/>
      <c r="I17" s="174"/>
    </row>
    <row r="18" spans="2:9" ht="24" customHeight="1" x14ac:dyDescent="0.15">
      <c r="B18" s="173"/>
      <c r="C18" s="173"/>
      <c r="D18" s="173"/>
      <c r="E18" s="173"/>
      <c r="F18" s="173"/>
      <c r="G18" s="173"/>
      <c r="H18" s="173"/>
      <c r="I18" s="174"/>
    </row>
    <row r="19" spans="2:9" ht="24" customHeight="1" x14ac:dyDescent="0.15">
      <c r="B19" s="173"/>
      <c r="C19" s="173"/>
      <c r="D19" s="173"/>
      <c r="E19" s="173"/>
      <c r="F19" s="173"/>
      <c r="G19" s="173"/>
      <c r="H19" s="173"/>
      <c r="I19" s="174"/>
    </row>
    <row r="20" spans="2:9" ht="24" customHeight="1" x14ac:dyDescent="0.15">
      <c r="B20" s="173"/>
      <c r="C20" s="173"/>
      <c r="D20" s="173"/>
      <c r="E20" s="173"/>
      <c r="F20" s="173"/>
      <c r="G20" s="173"/>
      <c r="H20" s="173"/>
      <c r="I20" s="174"/>
    </row>
    <row r="21" spans="2:9" ht="24" customHeight="1" x14ac:dyDescent="0.15">
      <c r="B21" s="173"/>
      <c r="C21" s="173"/>
      <c r="D21" s="173"/>
      <c r="E21" s="173"/>
      <c r="F21" s="173"/>
      <c r="G21" s="173"/>
      <c r="H21" s="173"/>
      <c r="I21" s="174"/>
    </row>
    <row r="22" spans="2:9" ht="24" customHeight="1" thickBot="1" x14ac:dyDescent="0.2">
      <c r="B22" s="173"/>
      <c r="C22" s="173"/>
      <c r="D22" s="173"/>
      <c r="E22" s="173"/>
      <c r="F22" s="173"/>
      <c r="G22" s="173"/>
      <c r="H22" s="173"/>
      <c r="I22" s="174"/>
    </row>
    <row r="23" spans="2:9" ht="18" customHeight="1" thickBot="1" x14ac:dyDescent="0.2">
      <c r="B23" s="68"/>
      <c r="C23" s="68"/>
      <c r="D23" s="68"/>
      <c r="E23" s="69"/>
      <c r="F23" s="69"/>
      <c r="G23" s="69"/>
      <c r="H23" s="171" t="s">
        <v>98</v>
      </c>
      <c r="I23" s="172">
        <f>SUM(I17:I22)</f>
        <v>0</v>
      </c>
    </row>
    <row r="25" spans="2:9" x14ac:dyDescent="0.15">
      <c r="B25" s="70" t="s">
        <v>96</v>
      </c>
    </row>
    <row r="27" spans="2:9" x14ac:dyDescent="0.15">
      <c r="B27" s="63" t="s">
        <v>131</v>
      </c>
    </row>
  </sheetData>
  <sheetProtection sheet="1" objects="1" scenarios="1"/>
  <protectedRanges>
    <protectedRange algorithmName="SHA-512" hashValue="bK0cIdEPiAm0QjI+RkAd1BUqqY3HA8oc8byBD4VGPjTGWYYFKKw2e0R0+bngZ6CaHzHeb7ziogiUWYOsWSs9bw==" saltValue="LuNKuXX/zuDnXdcW7FxkLA==" spinCount="100000" sqref="I13" name="更新前年間消費電力量"/>
    <protectedRange algorithmName="SHA-512" hashValue="uYsno1AGyyu6Nef97f+Q76BT33r/oqbeLrSWyeakuLu32FL0SBByS1VHswpOjpCcrFKjI4zrjDR1JsXa75wC4Q==" saltValue="boXkpW1LBLjh3XEX+wX6FQ==" spinCount="100000" sqref="I23" name="更新後年間消費電力量"/>
  </protectedRanges>
  <mergeCells count="13">
    <mergeCell ref="B1:I1"/>
    <mergeCell ref="E5:F5"/>
    <mergeCell ref="G5:H5"/>
    <mergeCell ref="E15:F15"/>
    <mergeCell ref="G15:H15"/>
    <mergeCell ref="D15:D16"/>
    <mergeCell ref="B4:C4"/>
    <mergeCell ref="B14:C14"/>
    <mergeCell ref="C5:C6"/>
    <mergeCell ref="D5:D6"/>
    <mergeCell ref="C15:C16"/>
    <mergeCell ref="B5:B6"/>
    <mergeCell ref="B15:B16"/>
  </mergeCells>
  <phoneticPr fontId="4"/>
  <pageMargins left="1.4960629921259843" right="0.70866141732283472" top="0.74803149606299213" bottom="0.74803149606299213" header="0.31496062992125984" footer="0.31496062992125984"/>
  <pageSetup paperSize="9" orientation="landscape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000"/>
    <pageSetUpPr fitToPage="1"/>
  </sheetPr>
  <dimension ref="A1:U36"/>
  <sheetViews>
    <sheetView zoomScaleNormal="100" workbookViewId="0">
      <selection activeCell="R1" sqref="A1:R1048576"/>
    </sheetView>
  </sheetViews>
  <sheetFormatPr defaultColWidth="9.140625" defaultRowHeight="12.75" x14ac:dyDescent="0.15"/>
  <cols>
    <col min="1" max="6" width="6.28515625" style="60" customWidth="1"/>
    <col min="7" max="8" width="8.140625" style="60" customWidth="1"/>
    <col min="9" max="14" width="6.28515625" style="60" customWidth="1"/>
    <col min="15" max="15" width="11.7109375" style="60" customWidth="1"/>
    <col min="16" max="16" width="7.7109375" style="60" bestFit="1" customWidth="1"/>
    <col min="17" max="17" width="11.85546875" style="60" bestFit="1" customWidth="1"/>
    <col min="18" max="18" width="8" style="60" customWidth="1"/>
    <col min="19" max="19" width="2" style="60" customWidth="1"/>
    <col min="20" max="16384" width="9.140625" style="60"/>
  </cols>
  <sheetData>
    <row r="1" spans="1:19" ht="15" customHeight="1" x14ac:dyDescent="0.15">
      <c r="A1" s="120" t="s">
        <v>172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61"/>
    </row>
    <row r="2" spans="1:19" ht="15" customHeight="1" x14ac:dyDescent="0.15">
      <c r="A2" s="120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61"/>
    </row>
    <row r="3" spans="1:19" ht="15" customHeight="1" x14ac:dyDescent="0.15">
      <c r="A3" s="335" t="s">
        <v>173</v>
      </c>
      <c r="B3" s="335"/>
      <c r="C3" s="335"/>
      <c r="D3" s="335"/>
      <c r="E3" s="335"/>
      <c r="F3" s="335"/>
      <c r="G3" s="335"/>
      <c r="H3" s="335"/>
      <c r="I3" s="335"/>
      <c r="J3" s="335"/>
      <c r="K3" s="335"/>
      <c r="L3" s="335"/>
      <c r="M3" s="335"/>
      <c r="N3" s="335"/>
      <c r="O3" s="335"/>
      <c r="P3" s="335"/>
      <c r="Q3" s="335"/>
      <c r="R3" s="335"/>
      <c r="S3" s="71"/>
    </row>
    <row r="4" spans="1:19" ht="18" customHeight="1" x14ac:dyDescent="0.15">
      <c r="A4" s="335"/>
      <c r="B4" s="335"/>
      <c r="C4" s="335"/>
      <c r="D4" s="335"/>
      <c r="E4" s="335"/>
      <c r="F4" s="335"/>
      <c r="G4" s="335"/>
      <c r="H4" s="335"/>
      <c r="I4" s="335"/>
      <c r="J4" s="335"/>
      <c r="K4" s="335"/>
      <c r="L4" s="335"/>
      <c r="M4" s="335"/>
      <c r="N4" s="335"/>
      <c r="O4" s="335"/>
      <c r="P4" s="335"/>
      <c r="Q4" s="335"/>
      <c r="R4" s="335"/>
      <c r="S4" s="71"/>
    </row>
    <row r="5" spans="1:19" ht="18" customHeight="1" x14ac:dyDescent="0.15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</row>
    <row r="6" spans="1:19" ht="15" customHeight="1" x14ac:dyDescent="0.15">
      <c r="A6" s="66"/>
      <c r="B6" s="64" t="s">
        <v>92</v>
      </c>
      <c r="C6" s="64"/>
      <c r="D6" s="64"/>
      <c r="E6" s="64"/>
      <c r="F6" s="64"/>
      <c r="G6" s="64"/>
      <c r="H6" s="64"/>
      <c r="I6" s="64"/>
      <c r="J6" s="61"/>
      <c r="K6" s="61"/>
      <c r="L6" s="61"/>
      <c r="M6" s="61"/>
      <c r="N6" s="61"/>
      <c r="O6" s="61"/>
      <c r="P6" s="61"/>
      <c r="Q6" s="61"/>
      <c r="R6" s="61"/>
      <c r="S6" s="61"/>
    </row>
    <row r="7" spans="1:19" ht="7.5" customHeight="1" x14ac:dyDescent="0.15">
      <c r="A7" s="72"/>
      <c r="B7" s="64"/>
      <c r="C7" s="64"/>
      <c r="D7" s="64"/>
      <c r="E7" s="64"/>
      <c r="F7" s="64"/>
      <c r="G7" s="64"/>
      <c r="H7" s="64"/>
      <c r="I7" s="64"/>
      <c r="J7" s="61"/>
      <c r="K7" s="61"/>
      <c r="L7" s="61"/>
      <c r="M7" s="61"/>
      <c r="N7" s="61"/>
      <c r="O7" s="61"/>
      <c r="P7" s="61"/>
      <c r="Q7" s="61"/>
      <c r="R7" s="61"/>
      <c r="S7" s="61"/>
    </row>
    <row r="8" spans="1:19" ht="15" customHeight="1" x14ac:dyDescent="0.15">
      <c r="A8" s="339" t="s">
        <v>170</v>
      </c>
      <c r="B8" s="339"/>
      <c r="C8" s="61"/>
      <c r="D8" s="61"/>
      <c r="E8" s="61"/>
      <c r="F8" s="61"/>
      <c r="G8" s="61"/>
      <c r="H8" s="61"/>
      <c r="I8" s="61"/>
      <c r="J8" s="61"/>
      <c r="K8" s="61"/>
      <c r="L8" s="366" t="s">
        <v>112</v>
      </c>
      <c r="M8" s="366"/>
      <c r="N8" s="366"/>
      <c r="O8" s="366"/>
      <c r="P8" s="343" t="s">
        <v>100</v>
      </c>
      <c r="Q8" s="343"/>
      <c r="R8" s="61"/>
      <c r="S8" s="61"/>
    </row>
    <row r="9" spans="1:19" ht="18" customHeight="1" x14ac:dyDescent="0.15">
      <c r="A9" s="343" t="s">
        <v>83</v>
      </c>
      <c r="B9" s="343"/>
      <c r="C9" s="343"/>
      <c r="D9" s="343"/>
      <c r="E9" s="343"/>
      <c r="F9" s="341"/>
      <c r="G9" s="342"/>
      <c r="H9" s="61"/>
      <c r="L9" s="365" t="s">
        <v>24</v>
      </c>
      <c r="M9" s="365"/>
      <c r="N9" s="365"/>
      <c r="O9" s="365"/>
      <c r="P9" s="254">
        <v>3.6700000000000003E-2</v>
      </c>
      <c r="Q9" s="255" t="s">
        <v>109</v>
      </c>
    </row>
    <row r="10" spans="1:19" ht="18" customHeight="1" x14ac:dyDescent="0.15">
      <c r="A10" s="343" t="s">
        <v>81</v>
      </c>
      <c r="B10" s="343"/>
      <c r="C10" s="343"/>
      <c r="D10" s="343"/>
      <c r="E10" s="343"/>
      <c r="F10" s="341"/>
      <c r="G10" s="342"/>
      <c r="H10" s="61"/>
      <c r="L10" s="365" t="s">
        <v>32</v>
      </c>
      <c r="M10" s="365"/>
      <c r="N10" s="365"/>
      <c r="O10" s="365"/>
      <c r="P10" s="254">
        <v>3.9100000000000003E-2</v>
      </c>
      <c r="Q10" s="255" t="s">
        <v>109</v>
      </c>
    </row>
    <row r="11" spans="1:19" ht="18" customHeight="1" x14ac:dyDescent="0.15">
      <c r="A11" s="343" t="s">
        <v>99</v>
      </c>
      <c r="B11" s="343"/>
      <c r="C11" s="344"/>
      <c r="D11" s="343"/>
      <c r="E11" s="343"/>
      <c r="F11" s="341"/>
      <c r="G11" s="342"/>
      <c r="H11" s="61"/>
      <c r="L11" s="365" t="s">
        <v>34</v>
      </c>
      <c r="M11" s="365"/>
      <c r="N11" s="365"/>
      <c r="O11" s="365"/>
      <c r="P11" s="254">
        <v>5.0799999999999998E-2</v>
      </c>
      <c r="Q11" s="255" t="s">
        <v>110</v>
      </c>
    </row>
    <row r="12" spans="1:19" ht="18" customHeight="1" x14ac:dyDescent="0.15">
      <c r="A12" s="336" t="s">
        <v>101</v>
      </c>
      <c r="B12" s="337"/>
      <c r="C12" s="337"/>
      <c r="D12" s="337"/>
      <c r="E12" s="338"/>
      <c r="F12" s="341"/>
      <c r="G12" s="342"/>
      <c r="H12" s="61"/>
      <c r="L12" s="365" t="s">
        <v>40</v>
      </c>
      <c r="M12" s="365"/>
      <c r="N12" s="365"/>
      <c r="O12" s="365"/>
      <c r="P12" s="254">
        <v>5.4600000000000003E-2</v>
      </c>
      <c r="Q12" s="255" t="s">
        <v>110</v>
      </c>
    </row>
    <row r="13" spans="1:19" ht="18" customHeight="1" x14ac:dyDescent="0.15">
      <c r="A13" s="61"/>
      <c r="B13" s="61"/>
      <c r="C13" s="61"/>
      <c r="D13" s="61"/>
      <c r="E13" s="61"/>
      <c r="H13" s="61"/>
      <c r="L13" s="365" t="s">
        <v>41</v>
      </c>
      <c r="M13" s="365"/>
      <c r="N13" s="365"/>
      <c r="O13" s="365"/>
      <c r="P13" s="254">
        <v>4.3499999999999997E-2</v>
      </c>
      <c r="Q13" s="255" t="s">
        <v>111</v>
      </c>
    </row>
    <row r="14" spans="1:19" ht="18" customHeight="1" x14ac:dyDescent="0.15">
      <c r="A14" s="61"/>
      <c r="B14" s="61"/>
      <c r="C14" s="61"/>
      <c r="D14" s="61"/>
      <c r="E14" s="61"/>
      <c r="F14" s="176"/>
      <c r="H14" s="61"/>
      <c r="L14" s="365" t="s">
        <v>45</v>
      </c>
      <c r="M14" s="365"/>
      <c r="N14" s="365"/>
      <c r="O14" s="365"/>
      <c r="P14" s="254">
        <v>4.48E-2</v>
      </c>
      <c r="Q14" s="255" t="s">
        <v>111</v>
      </c>
    </row>
    <row r="15" spans="1:19" ht="18" customHeight="1" x14ac:dyDescent="0.15">
      <c r="A15" s="339" t="s">
        <v>174</v>
      </c>
      <c r="B15" s="339"/>
      <c r="C15" s="61"/>
      <c r="D15" s="61"/>
      <c r="E15" s="61"/>
      <c r="H15" s="61"/>
    </row>
    <row r="16" spans="1:19" ht="18" customHeight="1" x14ac:dyDescent="0.15">
      <c r="A16" s="343" t="s">
        <v>83</v>
      </c>
      <c r="B16" s="343"/>
      <c r="C16" s="343"/>
      <c r="D16" s="343"/>
      <c r="E16" s="343"/>
      <c r="F16" s="341"/>
      <c r="G16" s="342"/>
      <c r="H16" s="61"/>
    </row>
    <row r="17" spans="1:21" ht="18" customHeight="1" x14ac:dyDescent="0.15">
      <c r="A17" s="343" t="s">
        <v>81</v>
      </c>
      <c r="B17" s="343"/>
      <c r="C17" s="343"/>
      <c r="D17" s="343"/>
      <c r="E17" s="343"/>
      <c r="F17" s="341"/>
      <c r="G17" s="342"/>
      <c r="H17" s="61"/>
    </row>
    <row r="18" spans="1:21" ht="18" customHeight="1" x14ac:dyDescent="0.15">
      <c r="A18" s="352" t="s">
        <v>99</v>
      </c>
      <c r="B18" s="353"/>
      <c r="C18" s="353"/>
      <c r="D18" s="353"/>
      <c r="E18" s="344"/>
      <c r="F18" s="341"/>
      <c r="G18" s="342"/>
      <c r="H18" s="61"/>
    </row>
    <row r="19" spans="1:21" ht="18" customHeight="1" x14ac:dyDescent="0.15">
      <c r="A19" s="336" t="s">
        <v>101</v>
      </c>
      <c r="B19" s="337"/>
      <c r="C19" s="337"/>
      <c r="D19" s="337"/>
      <c r="E19" s="338"/>
      <c r="F19" s="341"/>
      <c r="G19" s="342"/>
      <c r="H19" s="61"/>
    </row>
    <row r="20" spans="1:21" ht="18" customHeight="1" x14ac:dyDescent="0.15">
      <c r="A20" s="61"/>
      <c r="B20" s="61"/>
      <c r="C20" s="61"/>
      <c r="D20" s="61"/>
      <c r="E20" s="61"/>
      <c r="H20" s="61"/>
    </row>
    <row r="21" spans="1:21" ht="18" customHeight="1" x14ac:dyDescent="0.15">
      <c r="A21" s="349" t="s">
        <v>175</v>
      </c>
      <c r="B21" s="350"/>
      <c r="C21" s="350"/>
      <c r="D21" s="350"/>
      <c r="E21" s="351"/>
      <c r="F21" s="341"/>
      <c r="G21" s="342"/>
      <c r="H21" s="61"/>
    </row>
    <row r="22" spans="1:21" ht="18" customHeight="1" x14ac:dyDescent="0.15">
      <c r="A22" s="349" t="s">
        <v>176</v>
      </c>
      <c r="B22" s="350"/>
      <c r="C22" s="350"/>
      <c r="D22" s="350"/>
      <c r="E22" s="351"/>
      <c r="F22" s="341"/>
      <c r="G22" s="342"/>
      <c r="H22" s="61"/>
    </row>
    <row r="23" spans="1:21" ht="18" customHeight="1" x14ac:dyDescent="0.15">
      <c r="A23" s="252"/>
      <c r="B23" s="252"/>
      <c r="C23" s="252"/>
      <c r="D23" s="252"/>
      <c r="E23" s="252"/>
      <c r="F23" s="75" t="s">
        <v>177</v>
      </c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</row>
    <row r="24" spans="1:21" ht="18" customHeight="1" x14ac:dyDescent="0.15">
      <c r="A24" s="252"/>
      <c r="B24" s="252"/>
      <c r="C24" s="252"/>
      <c r="D24" s="252"/>
      <c r="E24" s="252"/>
      <c r="F24" s="75" t="s">
        <v>102</v>
      </c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</row>
    <row r="25" spans="1:21" ht="18" customHeight="1" x14ac:dyDescent="0.15">
      <c r="A25" s="252"/>
      <c r="B25" s="252"/>
      <c r="C25" s="252"/>
      <c r="D25" s="252"/>
      <c r="E25" s="252"/>
      <c r="F25" s="74"/>
      <c r="G25" s="74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</row>
    <row r="26" spans="1:21" ht="18" customHeight="1" x14ac:dyDescent="0.15">
      <c r="A26" s="252"/>
      <c r="B26" s="252"/>
      <c r="C26" s="252"/>
      <c r="D26" s="252"/>
      <c r="E26" s="252"/>
      <c r="F26" s="74"/>
      <c r="G26" s="74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</row>
    <row r="27" spans="1:21" ht="21.75" customHeight="1" x14ac:dyDescent="0.15">
      <c r="A27" s="345" t="s">
        <v>178</v>
      </c>
      <c r="B27" s="346"/>
      <c r="C27" s="346"/>
      <c r="D27" s="346"/>
      <c r="E27" s="346"/>
      <c r="F27" s="346"/>
      <c r="G27" s="346"/>
      <c r="H27" s="346"/>
      <c r="I27" s="346"/>
      <c r="J27" s="346"/>
      <c r="K27" s="346"/>
      <c r="L27" s="346"/>
      <c r="M27" s="346"/>
      <c r="N27" s="347"/>
      <c r="O27" s="256" t="s">
        <v>97</v>
      </c>
      <c r="P27" s="340" t="s">
        <v>130</v>
      </c>
      <c r="Q27" s="340"/>
      <c r="R27" s="340"/>
      <c r="S27" s="73"/>
      <c r="T27" s="61"/>
      <c r="U27" s="61"/>
    </row>
    <row r="28" spans="1:21" ht="18" customHeight="1" x14ac:dyDescent="0.15">
      <c r="A28" s="76"/>
      <c r="B28" s="73"/>
      <c r="C28" s="73"/>
      <c r="D28" s="73"/>
      <c r="E28" s="73"/>
      <c r="F28" s="73"/>
      <c r="G28" s="355" t="s">
        <v>107</v>
      </c>
      <c r="H28" s="355"/>
      <c r="I28" s="73"/>
      <c r="J28" s="363">
        <v>1</v>
      </c>
      <c r="K28" s="363"/>
      <c r="L28" s="73"/>
      <c r="M28" s="73"/>
      <c r="N28" s="77"/>
      <c r="O28" s="122" t="s">
        <v>129</v>
      </c>
      <c r="P28" s="340"/>
      <c r="Q28" s="340"/>
      <c r="R28" s="340"/>
      <c r="S28" s="73"/>
      <c r="T28" s="61"/>
      <c r="U28" s="61"/>
    </row>
    <row r="29" spans="1:21" ht="20.25" customHeight="1" x14ac:dyDescent="0.15">
      <c r="A29" s="357" t="s">
        <v>103</v>
      </c>
      <c r="B29" s="358"/>
      <c r="C29" s="358" t="s">
        <v>88</v>
      </c>
      <c r="D29" s="348" t="s">
        <v>104</v>
      </c>
      <c r="E29" s="348"/>
      <c r="F29" s="354" t="s">
        <v>84</v>
      </c>
      <c r="G29" s="356"/>
      <c r="H29" s="356"/>
      <c r="I29" s="354" t="s">
        <v>84</v>
      </c>
      <c r="J29" s="364"/>
      <c r="K29" s="364"/>
      <c r="L29" s="354" t="s">
        <v>87</v>
      </c>
      <c r="M29" s="358" t="s">
        <v>106</v>
      </c>
      <c r="N29" s="368"/>
      <c r="O29" s="257"/>
      <c r="P29" s="340"/>
      <c r="Q29" s="340"/>
      <c r="R29" s="340"/>
      <c r="S29" s="253"/>
      <c r="T29" s="61"/>
      <c r="U29" s="61"/>
    </row>
    <row r="30" spans="1:21" ht="20.25" customHeight="1" x14ac:dyDescent="0.15">
      <c r="A30" s="357"/>
      <c r="B30" s="358"/>
      <c r="C30" s="358"/>
      <c r="D30" s="348"/>
      <c r="E30" s="348"/>
      <c r="F30" s="354"/>
      <c r="G30" s="359" t="s">
        <v>108</v>
      </c>
      <c r="H30" s="359"/>
      <c r="I30" s="354"/>
      <c r="J30" s="361" t="s">
        <v>105</v>
      </c>
      <c r="K30" s="361"/>
      <c r="L30" s="354"/>
      <c r="M30" s="358"/>
      <c r="N30" s="368"/>
      <c r="O30" s="257"/>
      <c r="P30" s="340"/>
      <c r="Q30" s="340"/>
      <c r="R30" s="340"/>
      <c r="S30" s="253"/>
      <c r="T30" s="61"/>
      <c r="U30" s="61"/>
    </row>
    <row r="31" spans="1:21" ht="20.25" customHeight="1" x14ac:dyDescent="0.15">
      <c r="A31" s="78"/>
      <c r="B31" s="79"/>
      <c r="C31" s="79"/>
      <c r="D31" s="80"/>
      <c r="E31" s="80"/>
      <c r="F31" s="250"/>
      <c r="G31" s="360"/>
      <c r="H31" s="360"/>
      <c r="I31" s="250"/>
      <c r="J31" s="362"/>
      <c r="K31" s="362"/>
      <c r="L31" s="80"/>
      <c r="M31" s="80"/>
      <c r="N31" s="81"/>
      <c r="O31" s="251"/>
      <c r="P31" s="252"/>
      <c r="Q31" s="253"/>
      <c r="R31" s="253"/>
      <c r="S31" s="253"/>
      <c r="T31" s="61"/>
      <c r="U31" s="61"/>
    </row>
    <row r="32" spans="1:21" ht="20.25" customHeight="1" x14ac:dyDescent="0.15">
      <c r="A32" s="253"/>
      <c r="B32" s="253"/>
      <c r="C32" s="253"/>
      <c r="D32" s="82"/>
      <c r="E32" s="73"/>
      <c r="F32" s="61"/>
      <c r="G32" s="367"/>
      <c r="H32" s="367"/>
      <c r="I32" s="367"/>
      <c r="J32" s="83"/>
      <c r="K32" s="83"/>
      <c r="L32" s="83"/>
      <c r="M32" s="83"/>
      <c r="N32" s="83"/>
      <c r="O32" s="82"/>
      <c r="P32" s="252"/>
      <c r="Q32" s="253"/>
      <c r="R32" s="253"/>
      <c r="S32" s="253"/>
      <c r="T32" s="61"/>
      <c r="U32" s="61"/>
    </row>
    <row r="33" spans="1:19" ht="18" customHeight="1" x14ac:dyDescent="0.15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</row>
    <row r="34" spans="1:19" x14ac:dyDescent="0.15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</row>
    <row r="35" spans="1:19" x14ac:dyDescent="0.15">
      <c r="A35" s="61"/>
      <c r="B35" s="61"/>
      <c r="C35" s="61"/>
      <c r="D35" s="61"/>
      <c r="E35" s="61"/>
      <c r="F35" s="61"/>
      <c r="G35" s="61"/>
      <c r="H35" s="61"/>
      <c r="I35" s="61"/>
      <c r="J35" s="348"/>
      <c r="K35" s="348"/>
      <c r="L35" s="61"/>
      <c r="M35" s="61"/>
      <c r="N35" s="61"/>
      <c r="O35" s="61"/>
      <c r="P35" s="61"/>
      <c r="Q35" s="61"/>
      <c r="R35" s="61"/>
      <c r="S35" s="61"/>
    </row>
    <row r="36" spans="1:19" x14ac:dyDescent="0.15">
      <c r="A36" s="61"/>
      <c r="B36" s="61"/>
      <c r="C36" s="61"/>
      <c r="D36" s="61"/>
      <c r="E36" s="61"/>
      <c r="F36" s="61"/>
      <c r="G36" s="61"/>
      <c r="H36" s="61"/>
      <c r="I36" s="61"/>
      <c r="J36" s="348"/>
      <c r="K36" s="348"/>
      <c r="L36" s="61"/>
      <c r="M36" s="61"/>
      <c r="N36" s="61"/>
      <c r="O36" s="61"/>
      <c r="P36" s="61"/>
      <c r="Q36" s="61"/>
      <c r="R36" s="61"/>
      <c r="S36" s="61"/>
    </row>
  </sheetData>
  <sheetProtection sheet="1"/>
  <protectedRanges>
    <protectedRange algorithmName="SHA-512" hashValue="yg1X0lknVaNFwTH8bz8ZMg9C8UJTZfVGMRaGKXWns3MVuujfIzi1VOUY9tP7ByPka8WgNLxoiBZc7GRIjl2lkw==" saltValue="qENJj9j6x7sWy+ZCjAf3lQ==" spinCount="100000" sqref="P9:P14" name="発熱量"/>
  </protectedRanges>
  <mergeCells count="47">
    <mergeCell ref="J35:K36"/>
    <mergeCell ref="J30:K31"/>
    <mergeCell ref="J28:K29"/>
    <mergeCell ref="A4:R4"/>
    <mergeCell ref="L14:O14"/>
    <mergeCell ref="L13:O13"/>
    <mergeCell ref="L12:O12"/>
    <mergeCell ref="L11:O11"/>
    <mergeCell ref="L8:O8"/>
    <mergeCell ref="L10:O10"/>
    <mergeCell ref="I29:I30"/>
    <mergeCell ref="L9:O9"/>
    <mergeCell ref="G32:I32"/>
    <mergeCell ref="P8:Q8"/>
    <mergeCell ref="L29:L30"/>
    <mergeCell ref="M29:N30"/>
    <mergeCell ref="A27:N27"/>
    <mergeCell ref="D29:E30"/>
    <mergeCell ref="A22:E22"/>
    <mergeCell ref="A18:E18"/>
    <mergeCell ref="F12:G12"/>
    <mergeCell ref="F29:F30"/>
    <mergeCell ref="G28:H29"/>
    <mergeCell ref="A29:B30"/>
    <mergeCell ref="C29:C30"/>
    <mergeCell ref="G30:H31"/>
    <mergeCell ref="F18:G18"/>
    <mergeCell ref="F21:G21"/>
    <mergeCell ref="A21:E21"/>
    <mergeCell ref="F19:G19"/>
    <mergeCell ref="A19:E19"/>
    <mergeCell ref="A3:R3"/>
    <mergeCell ref="A12:E12"/>
    <mergeCell ref="A8:B8"/>
    <mergeCell ref="A15:B15"/>
    <mergeCell ref="P27:R30"/>
    <mergeCell ref="F22:G22"/>
    <mergeCell ref="A9:E9"/>
    <mergeCell ref="A10:E10"/>
    <mergeCell ref="A11:E11"/>
    <mergeCell ref="A16:E16"/>
    <mergeCell ref="F17:G17"/>
    <mergeCell ref="F9:G9"/>
    <mergeCell ref="F10:G10"/>
    <mergeCell ref="F11:G11"/>
    <mergeCell ref="F16:G16"/>
    <mergeCell ref="A17:E17"/>
  </mergeCells>
  <phoneticPr fontId="4"/>
  <pageMargins left="0.7" right="0.7" top="0.75" bottom="0.75" header="0.3" footer="0.3"/>
  <pageSetup paperSize="9" scale="97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I40"/>
  <sheetViews>
    <sheetView zoomScaleNormal="100" workbookViewId="0">
      <pane xSplit="2" ySplit="2" topLeftCell="D22" activePane="bottomRight" state="frozen"/>
      <selection pane="topRight" activeCell="C1" sqref="C1"/>
      <selection pane="bottomLeft" activeCell="A3" sqref="A3"/>
      <selection pane="bottomRight" activeCell="H40" sqref="H40"/>
    </sheetView>
  </sheetViews>
  <sheetFormatPr defaultColWidth="9.140625" defaultRowHeight="13.5" x14ac:dyDescent="0.15"/>
  <cols>
    <col min="1" max="1" width="9.140625" style="5"/>
    <col min="2" max="2" width="22.140625" style="5" customWidth="1"/>
    <col min="3" max="4" width="11.140625" style="5" customWidth="1"/>
    <col min="5" max="5" width="16.140625" style="5" customWidth="1"/>
    <col min="6" max="6" width="11.7109375" style="5" customWidth="1"/>
    <col min="7" max="7" width="16.140625" style="5" customWidth="1"/>
    <col min="8" max="8" width="9.140625" style="5"/>
    <col min="9" max="9" width="0" style="5" hidden="1" customWidth="1"/>
    <col min="10" max="16384" width="9.140625" style="5"/>
  </cols>
  <sheetData>
    <row r="1" spans="1:9" x14ac:dyDescent="0.15">
      <c r="A1" s="196" t="s">
        <v>0</v>
      </c>
      <c r="B1" s="196"/>
      <c r="C1" s="196"/>
      <c r="D1" s="196"/>
      <c r="E1" s="196"/>
      <c r="F1" s="196"/>
      <c r="G1" s="196"/>
      <c r="H1" s="196"/>
    </row>
    <row r="2" spans="1:9" x14ac:dyDescent="0.15">
      <c r="A2" s="197" t="s">
        <v>1</v>
      </c>
      <c r="B2" s="197" t="s">
        <v>2</v>
      </c>
      <c r="C2" s="200" t="s">
        <v>76</v>
      </c>
      <c r="D2" s="200" t="s">
        <v>71</v>
      </c>
      <c r="E2" s="369" t="s">
        <v>4</v>
      </c>
      <c r="F2" s="369"/>
      <c r="G2" s="369" t="s">
        <v>5</v>
      </c>
      <c r="H2" s="369"/>
      <c r="I2" s="5" t="s">
        <v>85</v>
      </c>
    </row>
    <row r="3" spans="1:9" x14ac:dyDescent="0.15">
      <c r="A3" s="197">
        <v>1</v>
      </c>
      <c r="B3" s="197" t="s">
        <v>6</v>
      </c>
      <c r="C3" s="201" t="s">
        <v>7</v>
      </c>
      <c r="D3" s="201" t="s">
        <v>72</v>
      </c>
      <c r="E3" s="202">
        <v>2.9000000000000001E-2</v>
      </c>
      <c r="F3" s="203" t="s">
        <v>8</v>
      </c>
      <c r="G3" s="204">
        <v>2.4500000000000001E-2</v>
      </c>
      <c r="H3" s="203" t="s">
        <v>9</v>
      </c>
      <c r="I3" s="6">
        <v>0.97499999999999998</v>
      </c>
    </row>
    <row r="4" spans="1:9" x14ac:dyDescent="0.15">
      <c r="A4" s="197">
        <v>2</v>
      </c>
      <c r="B4" s="197" t="s">
        <v>10</v>
      </c>
      <c r="C4" s="201" t="s">
        <v>11</v>
      </c>
      <c r="D4" s="201" t="s">
        <v>72</v>
      </c>
      <c r="E4" s="202">
        <v>2.5700000000000001E-2</v>
      </c>
      <c r="F4" s="203" t="s">
        <v>8</v>
      </c>
      <c r="G4" s="204">
        <v>2.47E-2</v>
      </c>
      <c r="H4" s="203" t="s">
        <v>9</v>
      </c>
      <c r="I4" s="6">
        <v>0.97499999999999998</v>
      </c>
    </row>
    <row r="5" spans="1:9" x14ac:dyDescent="0.15">
      <c r="A5" s="197">
        <v>3</v>
      </c>
      <c r="B5" s="197" t="s">
        <v>12</v>
      </c>
      <c r="C5" s="201" t="s">
        <v>11</v>
      </c>
      <c r="D5" s="201" t="s">
        <v>72</v>
      </c>
      <c r="E5" s="202">
        <v>2.69E-2</v>
      </c>
      <c r="F5" s="203" t="s">
        <v>8</v>
      </c>
      <c r="G5" s="204">
        <v>2.5499999999999998E-2</v>
      </c>
      <c r="H5" s="203" t="s">
        <v>9</v>
      </c>
      <c r="I5" s="59">
        <v>1</v>
      </c>
    </row>
    <row r="6" spans="1:9" x14ac:dyDescent="0.15">
      <c r="A6" s="197">
        <v>4</v>
      </c>
      <c r="B6" s="197" t="s">
        <v>13</v>
      </c>
      <c r="C6" s="201" t="s">
        <v>11</v>
      </c>
      <c r="D6" s="201" t="s">
        <v>72</v>
      </c>
      <c r="E6" s="202">
        <v>2.9399999999999999E-2</v>
      </c>
      <c r="F6" s="203" t="s">
        <v>8</v>
      </c>
      <c r="G6" s="204">
        <v>2.9399999999999999E-2</v>
      </c>
      <c r="H6" s="203" t="s">
        <v>9</v>
      </c>
      <c r="I6" s="59">
        <v>1</v>
      </c>
    </row>
    <row r="7" spans="1:9" x14ac:dyDescent="0.15">
      <c r="A7" s="197">
        <v>5</v>
      </c>
      <c r="B7" s="197" t="s">
        <v>14</v>
      </c>
      <c r="C7" s="201" t="s">
        <v>11</v>
      </c>
      <c r="D7" s="201" t="s">
        <v>72</v>
      </c>
      <c r="E7" s="202">
        <v>2.9899999999999999E-2</v>
      </c>
      <c r="F7" s="203" t="s">
        <v>8</v>
      </c>
      <c r="G7" s="204">
        <v>2.5399999999999999E-2</v>
      </c>
      <c r="H7" s="203" t="s">
        <v>9</v>
      </c>
      <c r="I7" s="6">
        <v>0.97499999999999998</v>
      </c>
    </row>
    <row r="8" spans="1:9" x14ac:dyDescent="0.15">
      <c r="A8" s="197">
        <v>6</v>
      </c>
      <c r="B8" s="197" t="s">
        <v>15</v>
      </c>
      <c r="C8" s="201" t="s">
        <v>11</v>
      </c>
      <c r="D8" s="201" t="s">
        <v>72</v>
      </c>
      <c r="E8" s="202">
        <v>3.73E-2</v>
      </c>
      <c r="F8" s="203" t="s">
        <v>8</v>
      </c>
      <c r="G8" s="204">
        <v>2.0899999999999998E-2</v>
      </c>
      <c r="H8" s="203" t="s">
        <v>9</v>
      </c>
      <c r="I8" s="6" t="s">
        <v>86</v>
      </c>
    </row>
    <row r="9" spans="1:9" x14ac:dyDescent="0.15">
      <c r="A9" s="197">
        <v>7</v>
      </c>
      <c r="B9" s="197" t="s">
        <v>16</v>
      </c>
      <c r="C9" s="201" t="s">
        <v>11</v>
      </c>
      <c r="D9" s="201" t="s">
        <v>72</v>
      </c>
      <c r="E9" s="202">
        <v>4.0899999999999999E-2</v>
      </c>
      <c r="F9" s="203" t="s">
        <v>8</v>
      </c>
      <c r="G9" s="204">
        <v>2.0799999999999999E-2</v>
      </c>
      <c r="H9" s="203" t="s">
        <v>9</v>
      </c>
      <c r="I9" s="6" t="s">
        <v>86</v>
      </c>
    </row>
    <row r="10" spans="1:9" x14ac:dyDescent="0.15">
      <c r="A10" s="197">
        <v>8</v>
      </c>
      <c r="B10" s="197" t="s">
        <v>17</v>
      </c>
      <c r="C10" s="201" t="s">
        <v>18</v>
      </c>
      <c r="D10" s="201" t="s">
        <v>73</v>
      </c>
      <c r="E10" s="202">
        <v>3.5299999999999998E-2</v>
      </c>
      <c r="F10" s="203" t="s">
        <v>19</v>
      </c>
      <c r="G10" s="204">
        <v>1.84E-2</v>
      </c>
      <c r="H10" s="203" t="s">
        <v>9</v>
      </c>
      <c r="I10" s="6" t="s">
        <v>86</v>
      </c>
    </row>
    <row r="11" spans="1:9" x14ac:dyDescent="0.15">
      <c r="A11" s="197">
        <v>9</v>
      </c>
      <c r="B11" s="197" t="s">
        <v>20</v>
      </c>
      <c r="C11" s="201" t="s">
        <v>18</v>
      </c>
      <c r="D11" s="201" t="s">
        <v>73</v>
      </c>
      <c r="E11" s="202">
        <v>3.8199999999999998E-2</v>
      </c>
      <c r="F11" s="203" t="s">
        <v>19</v>
      </c>
      <c r="G11" s="204">
        <v>1.8700000000000001E-2</v>
      </c>
      <c r="H11" s="203" t="s">
        <v>9</v>
      </c>
      <c r="I11" s="59">
        <v>0.95</v>
      </c>
    </row>
    <row r="12" spans="1:9" x14ac:dyDescent="0.15">
      <c r="A12" s="197">
        <v>10</v>
      </c>
      <c r="B12" s="197" t="s">
        <v>21</v>
      </c>
      <c r="C12" s="201" t="s">
        <v>18</v>
      </c>
      <c r="D12" s="201" t="s">
        <v>73</v>
      </c>
      <c r="E12" s="202">
        <v>3.4599999999999999E-2</v>
      </c>
      <c r="F12" s="203" t="s">
        <v>19</v>
      </c>
      <c r="G12" s="204">
        <v>1.83E-2</v>
      </c>
      <c r="H12" s="203" t="s">
        <v>9</v>
      </c>
      <c r="I12" s="59">
        <v>0.95</v>
      </c>
    </row>
    <row r="13" spans="1:9" x14ac:dyDescent="0.15">
      <c r="A13" s="197">
        <v>11</v>
      </c>
      <c r="B13" s="197" t="s">
        <v>22</v>
      </c>
      <c r="C13" s="201" t="s">
        <v>18</v>
      </c>
      <c r="D13" s="201" t="s">
        <v>73</v>
      </c>
      <c r="E13" s="202">
        <v>3.3599999999999998E-2</v>
      </c>
      <c r="F13" s="203" t="s">
        <v>19</v>
      </c>
      <c r="G13" s="204">
        <v>1.8200000000000001E-2</v>
      </c>
      <c r="H13" s="203" t="s">
        <v>9</v>
      </c>
      <c r="I13" s="59">
        <v>0.95</v>
      </c>
    </row>
    <row r="14" spans="1:9" x14ac:dyDescent="0.15">
      <c r="A14" s="197">
        <v>12</v>
      </c>
      <c r="B14" s="197" t="s">
        <v>23</v>
      </c>
      <c r="C14" s="201" t="s">
        <v>18</v>
      </c>
      <c r="D14" s="201" t="s">
        <v>73</v>
      </c>
      <c r="E14" s="202">
        <v>3.6700000000000003E-2</v>
      </c>
      <c r="F14" s="203" t="s">
        <v>19</v>
      </c>
      <c r="G14" s="204">
        <v>1.83E-2</v>
      </c>
      <c r="H14" s="203" t="s">
        <v>9</v>
      </c>
      <c r="I14" s="59">
        <v>0.95</v>
      </c>
    </row>
    <row r="15" spans="1:9" x14ac:dyDescent="0.15">
      <c r="A15" s="197">
        <v>13</v>
      </c>
      <c r="B15" s="197" t="s">
        <v>24</v>
      </c>
      <c r="C15" s="201" t="s">
        <v>25</v>
      </c>
      <c r="D15" s="201" t="s">
        <v>73</v>
      </c>
      <c r="E15" s="202">
        <v>3.6700000000000003E-2</v>
      </c>
      <c r="F15" s="203" t="s">
        <v>26</v>
      </c>
      <c r="G15" s="204">
        <v>1.8499999999999999E-2</v>
      </c>
      <c r="H15" s="203" t="s">
        <v>27</v>
      </c>
      <c r="I15" s="59">
        <v>0.95</v>
      </c>
    </row>
    <row r="16" spans="1:9" x14ac:dyDescent="0.15">
      <c r="A16" s="197">
        <v>14</v>
      </c>
      <c r="B16" s="197" t="s">
        <v>28</v>
      </c>
      <c r="C16" s="201" t="s">
        <v>29</v>
      </c>
      <c r="D16" s="201" t="s">
        <v>73</v>
      </c>
      <c r="E16" s="202">
        <v>3.7699999999999997E-2</v>
      </c>
      <c r="F16" s="203" t="s">
        <v>30</v>
      </c>
      <c r="G16" s="204">
        <v>1.8700000000000001E-2</v>
      </c>
      <c r="H16" s="203" t="s">
        <v>31</v>
      </c>
      <c r="I16" s="59">
        <v>0.95</v>
      </c>
    </row>
    <row r="17" spans="1:9" x14ac:dyDescent="0.15">
      <c r="A17" s="197">
        <v>15</v>
      </c>
      <c r="B17" s="197" t="s">
        <v>32</v>
      </c>
      <c r="C17" s="201" t="s">
        <v>29</v>
      </c>
      <c r="D17" s="201" t="s">
        <v>73</v>
      </c>
      <c r="E17" s="202">
        <v>3.9100000000000003E-2</v>
      </c>
      <c r="F17" s="203" t="s">
        <v>30</v>
      </c>
      <c r="G17" s="204">
        <v>1.89E-2</v>
      </c>
      <c r="H17" s="203" t="s">
        <v>31</v>
      </c>
      <c r="I17" s="59">
        <v>0.95</v>
      </c>
    </row>
    <row r="18" spans="1:9" x14ac:dyDescent="0.15">
      <c r="A18" s="197">
        <v>16</v>
      </c>
      <c r="B18" s="197" t="s">
        <v>33</v>
      </c>
      <c r="C18" s="201" t="s">
        <v>29</v>
      </c>
      <c r="D18" s="201" t="s">
        <v>73</v>
      </c>
      <c r="E18" s="202">
        <v>4.19E-2</v>
      </c>
      <c r="F18" s="203" t="s">
        <v>30</v>
      </c>
      <c r="G18" s="204">
        <v>1.95E-2</v>
      </c>
      <c r="H18" s="203" t="s">
        <v>31</v>
      </c>
      <c r="I18" s="6">
        <v>0.97499999999999998</v>
      </c>
    </row>
    <row r="19" spans="1:9" x14ac:dyDescent="0.15">
      <c r="A19" s="197">
        <v>17</v>
      </c>
      <c r="B19" s="197" t="s">
        <v>34</v>
      </c>
      <c r="C19" s="201" t="s">
        <v>35</v>
      </c>
      <c r="D19" s="201" t="s">
        <v>72</v>
      </c>
      <c r="E19" s="202">
        <v>5.0799999999999998E-2</v>
      </c>
      <c r="F19" s="203" t="s">
        <v>36</v>
      </c>
      <c r="G19" s="204">
        <v>1.61E-2</v>
      </c>
      <c r="H19" s="203" t="s">
        <v>31</v>
      </c>
      <c r="I19" s="6">
        <v>0.92500000000000004</v>
      </c>
    </row>
    <row r="20" spans="1:9" x14ac:dyDescent="0.15">
      <c r="A20" s="197">
        <v>18</v>
      </c>
      <c r="B20" s="197" t="s">
        <v>37</v>
      </c>
      <c r="C20" s="201" t="s">
        <v>38</v>
      </c>
      <c r="D20" s="201" t="s">
        <v>74</v>
      </c>
      <c r="E20" s="202">
        <v>4.4900000000000002E-2</v>
      </c>
      <c r="F20" s="203" t="s">
        <v>39</v>
      </c>
      <c r="G20" s="204">
        <v>1.4200000000000001E-2</v>
      </c>
      <c r="H20" s="203" t="s">
        <v>31</v>
      </c>
      <c r="I20" s="6"/>
    </row>
    <row r="21" spans="1:9" x14ac:dyDescent="0.15">
      <c r="A21" s="197">
        <v>19</v>
      </c>
      <c r="B21" s="197" t="s">
        <v>40</v>
      </c>
      <c r="C21" s="201" t="s">
        <v>35</v>
      </c>
      <c r="D21" s="201" t="s">
        <v>72</v>
      </c>
      <c r="E21" s="202">
        <v>5.4600000000000003E-2</v>
      </c>
      <c r="F21" s="203" t="s">
        <v>36</v>
      </c>
      <c r="G21" s="204">
        <v>1.35E-2</v>
      </c>
      <c r="H21" s="203" t="s">
        <v>31</v>
      </c>
      <c r="I21" s="59">
        <v>0.9</v>
      </c>
    </row>
    <row r="22" spans="1:9" x14ac:dyDescent="0.15">
      <c r="A22" s="197">
        <v>20</v>
      </c>
      <c r="B22" s="197" t="s">
        <v>41</v>
      </c>
      <c r="C22" s="201" t="s">
        <v>38</v>
      </c>
      <c r="D22" s="201" t="s">
        <v>74</v>
      </c>
      <c r="E22" s="202">
        <v>4.3499999999999997E-2</v>
      </c>
      <c r="F22" s="203" t="s">
        <v>39</v>
      </c>
      <c r="G22" s="204">
        <v>1.3899999999999999E-2</v>
      </c>
      <c r="H22" s="203" t="s">
        <v>31</v>
      </c>
      <c r="I22" s="59">
        <v>0.9</v>
      </c>
    </row>
    <row r="23" spans="1:9" x14ac:dyDescent="0.15">
      <c r="A23" s="197">
        <v>21</v>
      </c>
      <c r="B23" s="197" t="s">
        <v>42</v>
      </c>
      <c r="C23" s="201" t="s">
        <v>38</v>
      </c>
      <c r="D23" s="201" t="s">
        <v>74</v>
      </c>
      <c r="E23" s="202">
        <v>2.1100000000000001E-2</v>
      </c>
      <c r="F23" s="203" t="s">
        <v>39</v>
      </c>
      <c r="G23" s="204">
        <v>1.0999999999999999E-2</v>
      </c>
      <c r="H23" s="203" t="s">
        <v>31</v>
      </c>
      <c r="I23" s="6" t="s">
        <v>86</v>
      </c>
    </row>
    <row r="24" spans="1:9" x14ac:dyDescent="0.15">
      <c r="A24" s="197">
        <v>22</v>
      </c>
      <c r="B24" s="197" t="s">
        <v>43</v>
      </c>
      <c r="C24" s="201" t="s">
        <v>38</v>
      </c>
      <c r="D24" s="201" t="s">
        <v>74</v>
      </c>
      <c r="E24" s="202">
        <v>3.4099999999999998E-3</v>
      </c>
      <c r="F24" s="203" t="s">
        <v>39</v>
      </c>
      <c r="G24" s="204">
        <v>2.63E-2</v>
      </c>
      <c r="H24" s="203" t="s">
        <v>31</v>
      </c>
      <c r="I24" s="6" t="s">
        <v>86</v>
      </c>
    </row>
    <row r="25" spans="1:9" x14ac:dyDescent="0.15">
      <c r="A25" s="197">
        <v>23</v>
      </c>
      <c r="B25" s="197" t="s">
        <v>44</v>
      </c>
      <c r="C25" s="201" t="s">
        <v>38</v>
      </c>
      <c r="D25" s="201" t="s">
        <v>74</v>
      </c>
      <c r="E25" s="202">
        <v>8.4100000000000008E-3</v>
      </c>
      <c r="F25" s="203" t="s">
        <v>39</v>
      </c>
      <c r="G25" s="204">
        <v>3.8399999999999997E-2</v>
      </c>
      <c r="H25" s="203" t="s">
        <v>31</v>
      </c>
      <c r="I25" s="6" t="s">
        <v>86</v>
      </c>
    </row>
    <row r="26" spans="1:9" x14ac:dyDescent="0.15">
      <c r="A26" s="197">
        <v>24</v>
      </c>
      <c r="B26" s="197" t="s">
        <v>45</v>
      </c>
      <c r="C26" s="201" t="s">
        <v>38</v>
      </c>
      <c r="D26" s="201" t="s">
        <v>74</v>
      </c>
      <c r="E26" s="202">
        <v>4.48E-2</v>
      </c>
      <c r="F26" s="203" t="s">
        <v>39</v>
      </c>
      <c r="G26" s="204">
        <v>1.3599999999999999E-2</v>
      </c>
      <c r="H26" s="203" t="s">
        <v>31</v>
      </c>
      <c r="I26" s="59">
        <v>0.9</v>
      </c>
    </row>
    <row r="27" spans="1:9" x14ac:dyDescent="0.15">
      <c r="A27" s="197">
        <v>25</v>
      </c>
      <c r="B27" s="197" t="s">
        <v>159</v>
      </c>
      <c r="C27" s="201" t="s">
        <v>46</v>
      </c>
      <c r="D27" s="201" t="s">
        <v>75</v>
      </c>
      <c r="E27" s="202">
        <v>3.5999999999999999E-3</v>
      </c>
      <c r="F27" s="203" t="s">
        <v>47</v>
      </c>
      <c r="G27" s="205">
        <f>0.000623*12/44</f>
        <v>1.699090909090909E-4</v>
      </c>
      <c r="H27" s="203" t="s">
        <v>48</v>
      </c>
      <c r="I27" s="6"/>
    </row>
    <row r="28" spans="1:9" x14ac:dyDescent="0.15">
      <c r="A28" s="197">
        <v>100</v>
      </c>
      <c r="B28" s="197" t="s">
        <v>49</v>
      </c>
      <c r="C28" s="201" t="s">
        <v>35</v>
      </c>
      <c r="D28" s="201" t="s">
        <v>72</v>
      </c>
      <c r="E28" s="194"/>
      <c r="F28" s="203" t="s">
        <v>36</v>
      </c>
      <c r="G28" s="195"/>
      <c r="H28" s="203" t="s">
        <v>31</v>
      </c>
      <c r="I28" s="6"/>
    </row>
    <row r="29" spans="1:9" x14ac:dyDescent="0.15">
      <c r="A29" s="197">
        <v>101</v>
      </c>
      <c r="B29" s="197" t="s">
        <v>50</v>
      </c>
      <c r="C29" s="201" t="s">
        <v>29</v>
      </c>
      <c r="D29" s="201" t="s">
        <v>73</v>
      </c>
      <c r="E29" s="194"/>
      <c r="F29" s="203" t="s">
        <v>30</v>
      </c>
      <c r="G29" s="195"/>
      <c r="H29" s="203" t="s">
        <v>31</v>
      </c>
      <c r="I29" s="6"/>
    </row>
    <row r="30" spans="1:9" x14ac:dyDescent="0.15">
      <c r="A30" s="197">
        <v>102</v>
      </c>
      <c r="B30" s="197" t="s">
        <v>51</v>
      </c>
      <c r="C30" s="201" t="s">
        <v>38</v>
      </c>
      <c r="D30" s="201" t="s">
        <v>74</v>
      </c>
      <c r="E30" s="194"/>
      <c r="F30" s="203" t="s">
        <v>39</v>
      </c>
      <c r="G30" s="195"/>
      <c r="H30" s="203" t="s">
        <v>31</v>
      </c>
      <c r="I30" s="6"/>
    </row>
    <row r="31" spans="1:9" x14ac:dyDescent="0.15">
      <c r="A31" s="197">
        <v>103</v>
      </c>
      <c r="B31" s="197" t="s">
        <v>52</v>
      </c>
      <c r="C31" s="201" t="s">
        <v>46</v>
      </c>
      <c r="D31" s="201" t="s">
        <v>75</v>
      </c>
      <c r="E31" s="202"/>
      <c r="F31" s="203" t="s">
        <v>47</v>
      </c>
      <c r="G31" s="204"/>
      <c r="H31" s="203" t="s">
        <v>48</v>
      </c>
      <c r="I31" s="6"/>
    </row>
    <row r="32" spans="1:9" x14ac:dyDescent="0.15">
      <c r="A32" s="196"/>
      <c r="B32" s="196"/>
      <c r="C32" s="196"/>
      <c r="D32" s="196"/>
      <c r="E32" s="196"/>
      <c r="F32" s="196"/>
      <c r="G32" s="196"/>
      <c r="H32" s="196"/>
    </row>
    <row r="33" spans="1:8" x14ac:dyDescent="0.15">
      <c r="A33" s="196" t="s">
        <v>53</v>
      </c>
      <c r="B33" s="196"/>
      <c r="C33" s="196"/>
      <c r="D33" s="196"/>
      <c r="E33" s="196"/>
      <c r="F33" s="196"/>
      <c r="G33" s="196"/>
      <c r="H33" s="196"/>
    </row>
    <row r="34" spans="1:8" x14ac:dyDescent="0.15">
      <c r="A34" s="197"/>
      <c r="B34" s="197" t="s">
        <v>54</v>
      </c>
      <c r="C34" s="196"/>
      <c r="D34" s="197" t="s">
        <v>55</v>
      </c>
      <c r="E34" s="196"/>
      <c r="F34" s="196"/>
      <c r="G34" s="196"/>
      <c r="H34" s="196"/>
    </row>
    <row r="35" spans="1:8" x14ac:dyDescent="0.15">
      <c r="A35" s="197" t="s">
        <v>56</v>
      </c>
      <c r="B35" s="197">
        <v>100000</v>
      </c>
      <c r="C35" s="198" t="s">
        <v>57</v>
      </c>
      <c r="D35" s="197">
        <f>B35*0.967</f>
        <v>96700</v>
      </c>
      <c r="E35" s="196"/>
      <c r="F35" s="196"/>
      <c r="G35" s="196"/>
      <c r="H35" s="196"/>
    </row>
    <row r="36" spans="1:8" x14ac:dyDescent="0.15">
      <c r="A36" s="197" t="s">
        <v>58</v>
      </c>
      <c r="B36" s="197">
        <v>100000</v>
      </c>
      <c r="C36" s="198" t="s">
        <v>57</v>
      </c>
      <c r="D36" s="199">
        <f>B36/1.0448</f>
        <v>95712.098009188368</v>
      </c>
      <c r="E36" s="196"/>
      <c r="F36" s="196"/>
      <c r="G36" s="196"/>
      <c r="H36" s="196"/>
    </row>
    <row r="37" spans="1:8" x14ac:dyDescent="0.15">
      <c r="A37" s="196"/>
      <c r="B37" s="196"/>
      <c r="C37" s="196"/>
      <c r="D37" s="196"/>
      <c r="E37" s="196"/>
      <c r="F37" s="196"/>
      <c r="G37" s="196"/>
      <c r="H37" s="196"/>
    </row>
    <row r="38" spans="1:8" x14ac:dyDescent="0.15">
      <c r="A38" s="197"/>
      <c r="B38" s="197" t="s">
        <v>55</v>
      </c>
      <c r="C38" s="196"/>
      <c r="D38" s="197" t="s">
        <v>54</v>
      </c>
      <c r="E38" s="196"/>
      <c r="F38" s="196"/>
      <c r="G38" s="196"/>
      <c r="H38" s="196"/>
    </row>
    <row r="39" spans="1:8" x14ac:dyDescent="0.15">
      <c r="A39" s="197" t="s">
        <v>56</v>
      </c>
      <c r="B39" s="197">
        <v>100000</v>
      </c>
      <c r="C39" s="198" t="s">
        <v>57</v>
      </c>
      <c r="D39" s="199">
        <f>B39/0.967</f>
        <v>103412.61633919338</v>
      </c>
      <c r="E39" s="196"/>
      <c r="F39" s="196"/>
      <c r="G39" s="196"/>
      <c r="H39" s="196"/>
    </row>
    <row r="40" spans="1:8" x14ac:dyDescent="0.15">
      <c r="A40" s="197" t="s">
        <v>58</v>
      </c>
      <c r="B40" s="197">
        <v>100000</v>
      </c>
      <c r="C40" s="198" t="s">
        <v>57</v>
      </c>
      <c r="D40" s="199">
        <f>B40*1.0448</f>
        <v>104480</v>
      </c>
      <c r="E40" s="196"/>
      <c r="F40" s="196"/>
      <c r="G40" s="196"/>
      <c r="H40" s="196"/>
    </row>
  </sheetData>
  <sheetProtection algorithmName="SHA-512" hashValue="btxrOU2o69pEb25+3tSnaBpqPFRXi3i0Y272qX2FT7MkfR2tbLaAqfr0Ri6OFEwoxASNbAbL5PTnZyZ2KEDSTw==" saltValue="CECfWHPPhF1uexSwGb3x4A==" spinCount="100000" sheet="1" objects="1" scenarios="1"/>
  <mergeCells count="2">
    <mergeCell ref="E2:F2"/>
    <mergeCell ref="G2:H2"/>
  </mergeCells>
  <phoneticPr fontId="4"/>
  <pageMargins left="0.74803149606299213" right="0.74803149606299213" top="0.98425196850393704" bottom="0.98425196850393704" header="0.51181102362204722" footer="0.51181102362204722"/>
  <pageSetup paperSize="9" scale="86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4005C-3EC2-44D1-BF97-14A79B1CB30D}">
  <sheetPr>
    <tabColor rgb="FFFF0000"/>
    <pageSetUpPr fitToPage="1"/>
  </sheetPr>
  <dimension ref="A1:Q33"/>
  <sheetViews>
    <sheetView zoomScale="60" zoomScaleNormal="6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K19" sqref="K19"/>
    </sheetView>
  </sheetViews>
  <sheetFormatPr defaultRowHeight="12.75" x14ac:dyDescent="0.15"/>
  <cols>
    <col min="1" max="1" width="4" style="208" bestFit="1" customWidth="1"/>
    <col min="2" max="2" width="22.85546875" style="208" bestFit="1" customWidth="1"/>
    <col min="3" max="3" width="10.28515625" style="208" customWidth="1"/>
    <col min="4" max="4" width="11.42578125" style="208" bestFit="1" customWidth="1"/>
    <col min="5" max="5" width="3.85546875" style="208" bestFit="1" customWidth="1"/>
    <col min="6" max="6" width="11.42578125" style="208" bestFit="1" customWidth="1"/>
    <col min="7" max="7" width="7.5703125" style="208" bestFit="1" customWidth="1"/>
    <col min="8" max="8" width="12.5703125" style="208" bestFit="1" customWidth="1"/>
    <col min="9" max="9" width="18.42578125" style="208" customWidth="1"/>
    <col min="10" max="10" width="9.140625" style="208"/>
    <col min="11" max="11" width="6" style="208" bestFit="1" customWidth="1"/>
    <col min="12" max="12" width="14.85546875" style="208" customWidth="1"/>
    <col min="13" max="13" width="18.42578125" style="208" customWidth="1"/>
    <col min="14" max="14" width="9.140625" style="208"/>
    <col min="15" max="15" width="6" style="208" bestFit="1" customWidth="1"/>
    <col min="16" max="16" width="14.85546875" style="208" customWidth="1"/>
    <col min="17" max="17" width="14.85546875" style="208" bestFit="1" customWidth="1"/>
    <col min="18" max="256" width="9.140625" style="208"/>
    <col min="257" max="257" width="4" style="208" bestFit="1" customWidth="1"/>
    <col min="258" max="258" width="22.85546875" style="208" bestFit="1" customWidth="1"/>
    <col min="259" max="259" width="10.28515625" style="208" customWidth="1"/>
    <col min="260" max="260" width="11.42578125" style="208" bestFit="1" customWidth="1"/>
    <col min="261" max="261" width="3.85546875" style="208" bestFit="1" customWidth="1"/>
    <col min="262" max="262" width="11.42578125" style="208" bestFit="1" customWidth="1"/>
    <col min="263" max="263" width="7.5703125" style="208" bestFit="1" customWidth="1"/>
    <col min="264" max="264" width="12.5703125" style="208" bestFit="1" customWidth="1"/>
    <col min="265" max="265" width="18.42578125" style="208" customWidth="1"/>
    <col min="266" max="266" width="9.140625" style="208"/>
    <col min="267" max="267" width="6" style="208" bestFit="1" customWidth="1"/>
    <col min="268" max="268" width="14.85546875" style="208" customWidth="1"/>
    <col min="269" max="269" width="18.42578125" style="208" customWidth="1"/>
    <col min="270" max="270" width="9.140625" style="208"/>
    <col min="271" max="271" width="6" style="208" bestFit="1" customWidth="1"/>
    <col min="272" max="272" width="14.85546875" style="208" customWidth="1"/>
    <col min="273" max="273" width="14.85546875" style="208" bestFit="1" customWidth="1"/>
    <col min="274" max="512" width="9.140625" style="208"/>
    <col min="513" max="513" width="4" style="208" bestFit="1" customWidth="1"/>
    <col min="514" max="514" width="22.85546875" style="208" bestFit="1" customWidth="1"/>
    <col min="515" max="515" width="10.28515625" style="208" customWidth="1"/>
    <col min="516" max="516" width="11.42578125" style="208" bestFit="1" customWidth="1"/>
    <col min="517" max="517" width="3.85546875" style="208" bestFit="1" customWidth="1"/>
    <col min="518" max="518" width="11.42578125" style="208" bestFit="1" customWidth="1"/>
    <col min="519" max="519" width="7.5703125" style="208" bestFit="1" customWidth="1"/>
    <col min="520" max="520" width="12.5703125" style="208" bestFit="1" customWidth="1"/>
    <col min="521" max="521" width="18.42578125" style="208" customWidth="1"/>
    <col min="522" max="522" width="9.140625" style="208"/>
    <col min="523" max="523" width="6" style="208" bestFit="1" customWidth="1"/>
    <col min="524" max="524" width="14.85546875" style="208" customWidth="1"/>
    <col min="525" max="525" width="18.42578125" style="208" customWidth="1"/>
    <col min="526" max="526" width="9.140625" style="208"/>
    <col min="527" max="527" width="6" style="208" bestFit="1" customWidth="1"/>
    <col min="528" max="528" width="14.85546875" style="208" customWidth="1"/>
    <col min="529" max="529" width="14.85546875" style="208" bestFit="1" customWidth="1"/>
    <col min="530" max="768" width="9.140625" style="208"/>
    <col min="769" max="769" width="4" style="208" bestFit="1" customWidth="1"/>
    <col min="770" max="770" width="22.85546875" style="208" bestFit="1" customWidth="1"/>
    <col min="771" max="771" width="10.28515625" style="208" customWidth="1"/>
    <col min="772" max="772" width="11.42578125" style="208" bestFit="1" customWidth="1"/>
    <col min="773" max="773" width="3.85546875" style="208" bestFit="1" customWidth="1"/>
    <col min="774" max="774" width="11.42578125" style="208" bestFit="1" customWidth="1"/>
    <col min="775" max="775" width="7.5703125" style="208" bestFit="1" customWidth="1"/>
    <col min="776" max="776" width="12.5703125" style="208" bestFit="1" customWidth="1"/>
    <col min="777" max="777" width="18.42578125" style="208" customWidth="1"/>
    <col min="778" max="778" width="9.140625" style="208"/>
    <col min="779" max="779" width="6" style="208" bestFit="1" customWidth="1"/>
    <col min="780" max="780" width="14.85546875" style="208" customWidth="1"/>
    <col min="781" max="781" width="18.42578125" style="208" customWidth="1"/>
    <col min="782" max="782" width="9.140625" style="208"/>
    <col min="783" max="783" width="6" style="208" bestFit="1" customWidth="1"/>
    <col min="784" max="784" width="14.85546875" style="208" customWidth="1"/>
    <col min="785" max="785" width="14.85546875" style="208" bestFit="1" customWidth="1"/>
    <col min="786" max="1024" width="9.140625" style="208"/>
    <col min="1025" max="1025" width="4" style="208" bestFit="1" customWidth="1"/>
    <col min="1026" max="1026" width="22.85546875" style="208" bestFit="1" customWidth="1"/>
    <col min="1027" max="1027" width="10.28515625" style="208" customWidth="1"/>
    <col min="1028" max="1028" width="11.42578125" style="208" bestFit="1" customWidth="1"/>
    <col min="1029" max="1029" width="3.85546875" style="208" bestFit="1" customWidth="1"/>
    <col min="1030" max="1030" width="11.42578125" style="208" bestFit="1" customWidth="1"/>
    <col min="1031" max="1031" width="7.5703125" style="208" bestFit="1" customWidth="1"/>
    <col min="1032" max="1032" width="12.5703125" style="208" bestFit="1" customWidth="1"/>
    <col min="1033" max="1033" width="18.42578125" style="208" customWidth="1"/>
    <col min="1034" max="1034" width="9.140625" style="208"/>
    <col min="1035" max="1035" width="6" style="208" bestFit="1" customWidth="1"/>
    <col min="1036" max="1036" width="14.85546875" style="208" customWidth="1"/>
    <col min="1037" max="1037" width="18.42578125" style="208" customWidth="1"/>
    <col min="1038" max="1038" width="9.140625" style="208"/>
    <col min="1039" max="1039" width="6" style="208" bestFit="1" customWidth="1"/>
    <col min="1040" max="1040" width="14.85546875" style="208" customWidth="1"/>
    <col min="1041" max="1041" width="14.85546875" style="208" bestFit="1" customWidth="1"/>
    <col min="1042" max="1280" width="9.140625" style="208"/>
    <col min="1281" max="1281" width="4" style="208" bestFit="1" customWidth="1"/>
    <col min="1282" max="1282" width="22.85546875" style="208" bestFit="1" customWidth="1"/>
    <col min="1283" max="1283" width="10.28515625" style="208" customWidth="1"/>
    <col min="1284" max="1284" width="11.42578125" style="208" bestFit="1" customWidth="1"/>
    <col min="1285" max="1285" width="3.85546875" style="208" bestFit="1" customWidth="1"/>
    <col min="1286" max="1286" width="11.42578125" style="208" bestFit="1" customWidth="1"/>
    <col min="1287" max="1287" width="7.5703125" style="208" bestFit="1" customWidth="1"/>
    <col min="1288" max="1288" width="12.5703125" style="208" bestFit="1" customWidth="1"/>
    <col min="1289" max="1289" width="18.42578125" style="208" customWidth="1"/>
    <col min="1290" max="1290" width="9.140625" style="208"/>
    <col min="1291" max="1291" width="6" style="208" bestFit="1" customWidth="1"/>
    <col min="1292" max="1292" width="14.85546875" style="208" customWidth="1"/>
    <col min="1293" max="1293" width="18.42578125" style="208" customWidth="1"/>
    <col min="1294" max="1294" width="9.140625" style="208"/>
    <col min="1295" max="1295" width="6" style="208" bestFit="1" customWidth="1"/>
    <col min="1296" max="1296" width="14.85546875" style="208" customWidth="1"/>
    <col min="1297" max="1297" width="14.85546875" style="208" bestFit="1" customWidth="1"/>
    <col min="1298" max="1536" width="9.140625" style="208"/>
    <col min="1537" max="1537" width="4" style="208" bestFit="1" customWidth="1"/>
    <col min="1538" max="1538" width="22.85546875" style="208" bestFit="1" customWidth="1"/>
    <col min="1539" max="1539" width="10.28515625" style="208" customWidth="1"/>
    <col min="1540" max="1540" width="11.42578125" style="208" bestFit="1" customWidth="1"/>
    <col min="1541" max="1541" width="3.85546875" style="208" bestFit="1" customWidth="1"/>
    <col min="1542" max="1542" width="11.42578125" style="208" bestFit="1" customWidth="1"/>
    <col min="1543" max="1543" width="7.5703125" style="208" bestFit="1" customWidth="1"/>
    <col min="1544" max="1544" width="12.5703125" style="208" bestFit="1" customWidth="1"/>
    <col min="1545" max="1545" width="18.42578125" style="208" customWidth="1"/>
    <col min="1546" max="1546" width="9.140625" style="208"/>
    <col min="1547" max="1547" width="6" style="208" bestFit="1" customWidth="1"/>
    <col min="1548" max="1548" width="14.85546875" style="208" customWidth="1"/>
    <col min="1549" max="1549" width="18.42578125" style="208" customWidth="1"/>
    <col min="1550" max="1550" width="9.140625" style="208"/>
    <col min="1551" max="1551" width="6" style="208" bestFit="1" customWidth="1"/>
    <col min="1552" max="1552" width="14.85546875" style="208" customWidth="1"/>
    <col min="1553" max="1553" width="14.85546875" style="208" bestFit="1" customWidth="1"/>
    <col min="1554" max="1792" width="9.140625" style="208"/>
    <col min="1793" max="1793" width="4" style="208" bestFit="1" customWidth="1"/>
    <col min="1794" max="1794" width="22.85546875" style="208" bestFit="1" customWidth="1"/>
    <col min="1795" max="1795" width="10.28515625" style="208" customWidth="1"/>
    <col min="1796" max="1796" width="11.42578125" style="208" bestFit="1" customWidth="1"/>
    <col min="1797" max="1797" width="3.85546875" style="208" bestFit="1" customWidth="1"/>
    <col min="1798" max="1798" width="11.42578125" style="208" bestFit="1" customWidth="1"/>
    <col min="1799" max="1799" width="7.5703125" style="208" bestFit="1" customWidth="1"/>
    <col min="1800" max="1800" width="12.5703125" style="208" bestFit="1" customWidth="1"/>
    <col min="1801" max="1801" width="18.42578125" style="208" customWidth="1"/>
    <col min="1802" max="1802" width="9.140625" style="208"/>
    <col min="1803" max="1803" width="6" style="208" bestFit="1" customWidth="1"/>
    <col min="1804" max="1804" width="14.85546875" style="208" customWidth="1"/>
    <col min="1805" max="1805" width="18.42578125" style="208" customWidth="1"/>
    <col min="1806" max="1806" width="9.140625" style="208"/>
    <col min="1807" max="1807" width="6" style="208" bestFit="1" customWidth="1"/>
    <col min="1808" max="1808" width="14.85546875" style="208" customWidth="1"/>
    <col min="1809" max="1809" width="14.85546875" style="208" bestFit="1" customWidth="1"/>
    <col min="1810" max="2048" width="9.140625" style="208"/>
    <col min="2049" max="2049" width="4" style="208" bestFit="1" customWidth="1"/>
    <col min="2050" max="2050" width="22.85546875" style="208" bestFit="1" customWidth="1"/>
    <col min="2051" max="2051" width="10.28515625" style="208" customWidth="1"/>
    <col min="2052" max="2052" width="11.42578125" style="208" bestFit="1" customWidth="1"/>
    <col min="2053" max="2053" width="3.85546875" style="208" bestFit="1" customWidth="1"/>
    <col min="2054" max="2054" width="11.42578125" style="208" bestFit="1" customWidth="1"/>
    <col min="2055" max="2055" width="7.5703125" style="208" bestFit="1" customWidth="1"/>
    <col min="2056" max="2056" width="12.5703125" style="208" bestFit="1" customWidth="1"/>
    <col min="2057" max="2057" width="18.42578125" style="208" customWidth="1"/>
    <col min="2058" max="2058" width="9.140625" style="208"/>
    <col min="2059" max="2059" width="6" style="208" bestFit="1" customWidth="1"/>
    <col min="2060" max="2060" width="14.85546875" style="208" customWidth="1"/>
    <col min="2061" max="2061" width="18.42578125" style="208" customWidth="1"/>
    <col min="2062" max="2062" width="9.140625" style="208"/>
    <col min="2063" max="2063" width="6" style="208" bestFit="1" customWidth="1"/>
    <col min="2064" max="2064" width="14.85546875" style="208" customWidth="1"/>
    <col min="2065" max="2065" width="14.85546875" style="208" bestFit="1" customWidth="1"/>
    <col min="2066" max="2304" width="9.140625" style="208"/>
    <col min="2305" max="2305" width="4" style="208" bestFit="1" customWidth="1"/>
    <col min="2306" max="2306" width="22.85546875" style="208" bestFit="1" customWidth="1"/>
    <col min="2307" max="2307" width="10.28515625" style="208" customWidth="1"/>
    <col min="2308" max="2308" width="11.42578125" style="208" bestFit="1" customWidth="1"/>
    <col min="2309" max="2309" width="3.85546875" style="208" bestFit="1" customWidth="1"/>
    <col min="2310" max="2310" width="11.42578125" style="208" bestFit="1" customWidth="1"/>
    <col min="2311" max="2311" width="7.5703125" style="208" bestFit="1" customWidth="1"/>
    <col min="2312" max="2312" width="12.5703125" style="208" bestFit="1" customWidth="1"/>
    <col min="2313" max="2313" width="18.42578125" style="208" customWidth="1"/>
    <col min="2314" max="2314" width="9.140625" style="208"/>
    <col min="2315" max="2315" width="6" style="208" bestFit="1" customWidth="1"/>
    <col min="2316" max="2316" width="14.85546875" style="208" customWidth="1"/>
    <col min="2317" max="2317" width="18.42578125" style="208" customWidth="1"/>
    <col min="2318" max="2318" width="9.140625" style="208"/>
    <col min="2319" max="2319" width="6" style="208" bestFit="1" customWidth="1"/>
    <col min="2320" max="2320" width="14.85546875" style="208" customWidth="1"/>
    <col min="2321" max="2321" width="14.85546875" style="208" bestFit="1" customWidth="1"/>
    <col min="2322" max="2560" width="9.140625" style="208"/>
    <col min="2561" max="2561" width="4" style="208" bestFit="1" customWidth="1"/>
    <col min="2562" max="2562" width="22.85546875" style="208" bestFit="1" customWidth="1"/>
    <col min="2563" max="2563" width="10.28515625" style="208" customWidth="1"/>
    <col min="2564" max="2564" width="11.42578125" style="208" bestFit="1" customWidth="1"/>
    <col min="2565" max="2565" width="3.85546875" style="208" bestFit="1" customWidth="1"/>
    <col min="2566" max="2566" width="11.42578125" style="208" bestFit="1" customWidth="1"/>
    <col min="2567" max="2567" width="7.5703125" style="208" bestFit="1" customWidth="1"/>
    <col min="2568" max="2568" width="12.5703125" style="208" bestFit="1" customWidth="1"/>
    <col min="2569" max="2569" width="18.42578125" style="208" customWidth="1"/>
    <col min="2570" max="2570" width="9.140625" style="208"/>
    <col min="2571" max="2571" width="6" style="208" bestFit="1" customWidth="1"/>
    <col min="2572" max="2572" width="14.85546875" style="208" customWidth="1"/>
    <col min="2573" max="2573" width="18.42578125" style="208" customWidth="1"/>
    <col min="2574" max="2574" width="9.140625" style="208"/>
    <col min="2575" max="2575" width="6" style="208" bestFit="1" customWidth="1"/>
    <col min="2576" max="2576" width="14.85546875" style="208" customWidth="1"/>
    <col min="2577" max="2577" width="14.85546875" style="208" bestFit="1" customWidth="1"/>
    <col min="2578" max="2816" width="9.140625" style="208"/>
    <col min="2817" max="2817" width="4" style="208" bestFit="1" customWidth="1"/>
    <col min="2818" max="2818" width="22.85546875" style="208" bestFit="1" customWidth="1"/>
    <col min="2819" max="2819" width="10.28515625" style="208" customWidth="1"/>
    <col min="2820" max="2820" width="11.42578125" style="208" bestFit="1" customWidth="1"/>
    <col min="2821" max="2821" width="3.85546875" style="208" bestFit="1" customWidth="1"/>
    <col min="2822" max="2822" width="11.42578125" style="208" bestFit="1" customWidth="1"/>
    <col min="2823" max="2823" width="7.5703125" style="208" bestFit="1" customWidth="1"/>
    <col min="2824" max="2824" width="12.5703125" style="208" bestFit="1" customWidth="1"/>
    <col min="2825" max="2825" width="18.42578125" style="208" customWidth="1"/>
    <col min="2826" max="2826" width="9.140625" style="208"/>
    <col min="2827" max="2827" width="6" style="208" bestFit="1" customWidth="1"/>
    <col min="2828" max="2828" width="14.85546875" style="208" customWidth="1"/>
    <col min="2829" max="2829" width="18.42578125" style="208" customWidth="1"/>
    <col min="2830" max="2830" width="9.140625" style="208"/>
    <col min="2831" max="2831" width="6" style="208" bestFit="1" customWidth="1"/>
    <col min="2832" max="2832" width="14.85546875" style="208" customWidth="1"/>
    <col min="2833" max="2833" width="14.85546875" style="208" bestFit="1" customWidth="1"/>
    <col min="2834" max="3072" width="9.140625" style="208"/>
    <col min="3073" max="3073" width="4" style="208" bestFit="1" customWidth="1"/>
    <col min="3074" max="3074" width="22.85546875" style="208" bestFit="1" customWidth="1"/>
    <col min="3075" max="3075" width="10.28515625" style="208" customWidth="1"/>
    <col min="3076" max="3076" width="11.42578125" style="208" bestFit="1" customWidth="1"/>
    <col min="3077" max="3077" width="3.85546875" style="208" bestFit="1" customWidth="1"/>
    <col min="3078" max="3078" width="11.42578125" style="208" bestFit="1" customWidth="1"/>
    <col min="3079" max="3079" width="7.5703125" style="208" bestFit="1" customWidth="1"/>
    <col min="3080" max="3080" width="12.5703125" style="208" bestFit="1" customWidth="1"/>
    <col min="3081" max="3081" width="18.42578125" style="208" customWidth="1"/>
    <col min="3082" max="3082" width="9.140625" style="208"/>
    <col min="3083" max="3083" width="6" style="208" bestFit="1" customWidth="1"/>
    <col min="3084" max="3084" width="14.85546875" style="208" customWidth="1"/>
    <col min="3085" max="3085" width="18.42578125" style="208" customWidth="1"/>
    <col min="3086" max="3086" width="9.140625" style="208"/>
    <col min="3087" max="3087" width="6" style="208" bestFit="1" customWidth="1"/>
    <col min="3088" max="3088" width="14.85546875" style="208" customWidth="1"/>
    <col min="3089" max="3089" width="14.85546875" style="208" bestFit="1" customWidth="1"/>
    <col min="3090" max="3328" width="9.140625" style="208"/>
    <col min="3329" max="3329" width="4" style="208" bestFit="1" customWidth="1"/>
    <col min="3330" max="3330" width="22.85546875" style="208" bestFit="1" customWidth="1"/>
    <col min="3331" max="3331" width="10.28515625" style="208" customWidth="1"/>
    <col min="3332" max="3332" width="11.42578125" style="208" bestFit="1" customWidth="1"/>
    <col min="3333" max="3333" width="3.85546875" style="208" bestFit="1" customWidth="1"/>
    <col min="3334" max="3334" width="11.42578125" style="208" bestFit="1" customWidth="1"/>
    <col min="3335" max="3335" width="7.5703125" style="208" bestFit="1" customWidth="1"/>
    <col min="3336" max="3336" width="12.5703125" style="208" bestFit="1" customWidth="1"/>
    <col min="3337" max="3337" width="18.42578125" style="208" customWidth="1"/>
    <col min="3338" max="3338" width="9.140625" style="208"/>
    <col min="3339" max="3339" width="6" style="208" bestFit="1" customWidth="1"/>
    <col min="3340" max="3340" width="14.85546875" style="208" customWidth="1"/>
    <col min="3341" max="3341" width="18.42578125" style="208" customWidth="1"/>
    <col min="3342" max="3342" width="9.140625" style="208"/>
    <col min="3343" max="3343" width="6" style="208" bestFit="1" customWidth="1"/>
    <col min="3344" max="3344" width="14.85546875" style="208" customWidth="1"/>
    <col min="3345" max="3345" width="14.85546875" style="208" bestFit="1" customWidth="1"/>
    <col min="3346" max="3584" width="9.140625" style="208"/>
    <col min="3585" max="3585" width="4" style="208" bestFit="1" customWidth="1"/>
    <col min="3586" max="3586" width="22.85546875" style="208" bestFit="1" customWidth="1"/>
    <col min="3587" max="3587" width="10.28515625" style="208" customWidth="1"/>
    <col min="3588" max="3588" width="11.42578125" style="208" bestFit="1" customWidth="1"/>
    <col min="3589" max="3589" width="3.85546875" style="208" bestFit="1" customWidth="1"/>
    <col min="3590" max="3590" width="11.42578125" style="208" bestFit="1" customWidth="1"/>
    <col min="3591" max="3591" width="7.5703125" style="208" bestFit="1" customWidth="1"/>
    <col min="3592" max="3592" width="12.5703125" style="208" bestFit="1" customWidth="1"/>
    <col min="3593" max="3593" width="18.42578125" style="208" customWidth="1"/>
    <col min="3594" max="3594" width="9.140625" style="208"/>
    <col min="3595" max="3595" width="6" style="208" bestFit="1" customWidth="1"/>
    <col min="3596" max="3596" width="14.85546875" style="208" customWidth="1"/>
    <col min="3597" max="3597" width="18.42578125" style="208" customWidth="1"/>
    <col min="3598" max="3598" width="9.140625" style="208"/>
    <col min="3599" max="3599" width="6" style="208" bestFit="1" customWidth="1"/>
    <col min="3600" max="3600" width="14.85546875" style="208" customWidth="1"/>
    <col min="3601" max="3601" width="14.85546875" style="208" bestFit="1" customWidth="1"/>
    <col min="3602" max="3840" width="9.140625" style="208"/>
    <col min="3841" max="3841" width="4" style="208" bestFit="1" customWidth="1"/>
    <col min="3842" max="3842" width="22.85546875" style="208" bestFit="1" customWidth="1"/>
    <col min="3843" max="3843" width="10.28515625" style="208" customWidth="1"/>
    <col min="3844" max="3844" width="11.42578125" style="208" bestFit="1" customWidth="1"/>
    <col min="3845" max="3845" width="3.85546875" style="208" bestFit="1" customWidth="1"/>
    <col min="3846" max="3846" width="11.42578125" style="208" bestFit="1" customWidth="1"/>
    <col min="3847" max="3847" width="7.5703125" style="208" bestFit="1" customWidth="1"/>
    <col min="3848" max="3848" width="12.5703125" style="208" bestFit="1" customWidth="1"/>
    <col min="3849" max="3849" width="18.42578125" style="208" customWidth="1"/>
    <col min="3850" max="3850" width="9.140625" style="208"/>
    <col min="3851" max="3851" width="6" style="208" bestFit="1" customWidth="1"/>
    <col min="3852" max="3852" width="14.85546875" style="208" customWidth="1"/>
    <col min="3853" max="3853" width="18.42578125" style="208" customWidth="1"/>
    <col min="3854" max="3854" width="9.140625" style="208"/>
    <col min="3855" max="3855" width="6" style="208" bestFit="1" customWidth="1"/>
    <col min="3856" max="3856" width="14.85546875" style="208" customWidth="1"/>
    <col min="3857" max="3857" width="14.85546875" style="208" bestFit="1" customWidth="1"/>
    <col min="3858" max="4096" width="9.140625" style="208"/>
    <col min="4097" max="4097" width="4" style="208" bestFit="1" customWidth="1"/>
    <col min="4098" max="4098" width="22.85546875" style="208" bestFit="1" customWidth="1"/>
    <col min="4099" max="4099" width="10.28515625" style="208" customWidth="1"/>
    <col min="4100" max="4100" width="11.42578125" style="208" bestFit="1" customWidth="1"/>
    <col min="4101" max="4101" width="3.85546875" style="208" bestFit="1" customWidth="1"/>
    <col min="4102" max="4102" width="11.42578125" style="208" bestFit="1" customWidth="1"/>
    <col min="4103" max="4103" width="7.5703125" style="208" bestFit="1" customWidth="1"/>
    <col min="4104" max="4104" width="12.5703125" style="208" bestFit="1" customWidth="1"/>
    <col min="4105" max="4105" width="18.42578125" style="208" customWidth="1"/>
    <col min="4106" max="4106" width="9.140625" style="208"/>
    <col min="4107" max="4107" width="6" style="208" bestFit="1" customWidth="1"/>
    <col min="4108" max="4108" width="14.85546875" style="208" customWidth="1"/>
    <col min="4109" max="4109" width="18.42578125" style="208" customWidth="1"/>
    <col min="4110" max="4110" width="9.140625" style="208"/>
    <col min="4111" max="4111" width="6" style="208" bestFit="1" customWidth="1"/>
    <col min="4112" max="4112" width="14.85546875" style="208" customWidth="1"/>
    <col min="4113" max="4113" width="14.85546875" style="208" bestFit="1" customWidth="1"/>
    <col min="4114" max="4352" width="9.140625" style="208"/>
    <col min="4353" max="4353" width="4" style="208" bestFit="1" customWidth="1"/>
    <col min="4354" max="4354" width="22.85546875" style="208" bestFit="1" customWidth="1"/>
    <col min="4355" max="4355" width="10.28515625" style="208" customWidth="1"/>
    <col min="4356" max="4356" width="11.42578125" style="208" bestFit="1" customWidth="1"/>
    <col min="4357" max="4357" width="3.85546875" style="208" bestFit="1" customWidth="1"/>
    <col min="4358" max="4358" width="11.42578125" style="208" bestFit="1" customWidth="1"/>
    <col min="4359" max="4359" width="7.5703125" style="208" bestFit="1" customWidth="1"/>
    <col min="4360" max="4360" width="12.5703125" style="208" bestFit="1" customWidth="1"/>
    <col min="4361" max="4361" width="18.42578125" style="208" customWidth="1"/>
    <col min="4362" max="4362" width="9.140625" style="208"/>
    <col min="4363" max="4363" width="6" style="208" bestFit="1" customWidth="1"/>
    <col min="4364" max="4364" width="14.85546875" style="208" customWidth="1"/>
    <col min="4365" max="4365" width="18.42578125" style="208" customWidth="1"/>
    <col min="4366" max="4366" width="9.140625" style="208"/>
    <col min="4367" max="4367" width="6" style="208" bestFit="1" customWidth="1"/>
    <col min="4368" max="4368" width="14.85546875" style="208" customWidth="1"/>
    <col min="4369" max="4369" width="14.85546875" style="208" bestFit="1" customWidth="1"/>
    <col min="4370" max="4608" width="9.140625" style="208"/>
    <col min="4609" max="4609" width="4" style="208" bestFit="1" customWidth="1"/>
    <col min="4610" max="4610" width="22.85546875" style="208" bestFit="1" customWidth="1"/>
    <col min="4611" max="4611" width="10.28515625" style="208" customWidth="1"/>
    <col min="4612" max="4612" width="11.42578125" style="208" bestFit="1" customWidth="1"/>
    <col min="4613" max="4613" width="3.85546875" style="208" bestFit="1" customWidth="1"/>
    <col min="4614" max="4614" width="11.42578125" style="208" bestFit="1" customWidth="1"/>
    <col min="4615" max="4615" width="7.5703125" style="208" bestFit="1" customWidth="1"/>
    <col min="4616" max="4616" width="12.5703125" style="208" bestFit="1" customWidth="1"/>
    <col min="4617" max="4617" width="18.42578125" style="208" customWidth="1"/>
    <col min="4618" max="4618" width="9.140625" style="208"/>
    <col min="4619" max="4619" width="6" style="208" bestFit="1" customWidth="1"/>
    <col min="4620" max="4620" width="14.85546875" style="208" customWidth="1"/>
    <col min="4621" max="4621" width="18.42578125" style="208" customWidth="1"/>
    <col min="4622" max="4622" width="9.140625" style="208"/>
    <col min="4623" max="4623" width="6" style="208" bestFit="1" customWidth="1"/>
    <col min="4624" max="4624" width="14.85546875" style="208" customWidth="1"/>
    <col min="4625" max="4625" width="14.85546875" style="208" bestFit="1" customWidth="1"/>
    <col min="4626" max="4864" width="9.140625" style="208"/>
    <col min="4865" max="4865" width="4" style="208" bestFit="1" customWidth="1"/>
    <col min="4866" max="4866" width="22.85546875" style="208" bestFit="1" customWidth="1"/>
    <col min="4867" max="4867" width="10.28515625" style="208" customWidth="1"/>
    <col min="4868" max="4868" width="11.42578125" style="208" bestFit="1" customWidth="1"/>
    <col min="4869" max="4869" width="3.85546875" style="208" bestFit="1" customWidth="1"/>
    <col min="4870" max="4870" width="11.42578125" style="208" bestFit="1" customWidth="1"/>
    <col min="4871" max="4871" width="7.5703125" style="208" bestFit="1" customWidth="1"/>
    <col min="4872" max="4872" width="12.5703125" style="208" bestFit="1" customWidth="1"/>
    <col min="4873" max="4873" width="18.42578125" style="208" customWidth="1"/>
    <col min="4874" max="4874" width="9.140625" style="208"/>
    <col min="4875" max="4875" width="6" style="208" bestFit="1" customWidth="1"/>
    <col min="4876" max="4876" width="14.85546875" style="208" customWidth="1"/>
    <col min="4877" max="4877" width="18.42578125" style="208" customWidth="1"/>
    <col min="4878" max="4878" width="9.140625" style="208"/>
    <col min="4879" max="4879" width="6" style="208" bestFit="1" customWidth="1"/>
    <col min="4880" max="4880" width="14.85546875" style="208" customWidth="1"/>
    <col min="4881" max="4881" width="14.85546875" style="208" bestFit="1" customWidth="1"/>
    <col min="4882" max="5120" width="9.140625" style="208"/>
    <col min="5121" max="5121" width="4" style="208" bestFit="1" customWidth="1"/>
    <col min="5122" max="5122" width="22.85546875" style="208" bestFit="1" customWidth="1"/>
    <col min="5123" max="5123" width="10.28515625" style="208" customWidth="1"/>
    <col min="5124" max="5124" width="11.42578125" style="208" bestFit="1" customWidth="1"/>
    <col min="5125" max="5125" width="3.85546875" style="208" bestFit="1" customWidth="1"/>
    <col min="5126" max="5126" width="11.42578125" style="208" bestFit="1" customWidth="1"/>
    <col min="5127" max="5127" width="7.5703125" style="208" bestFit="1" customWidth="1"/>
    <col min="5128" max="5128" width="12.5703125" style="208" bestFit="1" customWidth="1"/>
    <col min="5129" max="5129" width="18.42578125" style="208" customWidth="1"/>
    <col min="5130" max="5130" width="9.140625" style="208"/>
    <col min="5131" max="5131" width="6" style="208" bestFit="1" customWidth="1"/>
    <col min="5132" max="5132" width="14.85546875" style="208" customWidth="1"/>
    <col min="5133" max="5133" width="18.42578125" style="208" customWidth="1"/>
    <col min="5134" max="5134" width="9.140625" style="208"/>
    <col min="5135" max="5135" width="6" style="208" bestFit="1" customWidth="1"/>
    <col min="5136" max="5136" width="14.85546875" style="208" customWidth="1"/>
    <col min="5137" max="5137" width="14.85546875" style="208" bestFit="1" customWidth="1"/>
    <col min="5138" max="5376" width="9.140625" style="208"/>
    <col min="5377" max="5377" width="4" style="208" bestFit="1" customWidth="1"/>
    <col min="5378" max="5378" width="22.85546875" style="208" bestFit="1" customWidth="1"/>
    <col min="5379" max="5379" width="10.28515625" style="208" customWidth="1"/>
    <col min="5380" max="5380" width="11.42578125" style="208" bestFit="1" customWidth="1"/>
    <col min="5381" max="5381" width="3.85546875" style="208" bestFit="1" customWidth="1"/>
    <col min="5382" max="5382" width="11.42578125" style="208" bestFit="1" customWidth="1"/>
    <col min="5383" max="5383" width="7.5703125" style="208" bestFit="1" customWidth="1"/>
    <col min="5384" max="5384" width="12.5703125" style="208" bestFit="1" customWidth="1"/>
    <col min="5385" max="5385" width="18.42578125" style="208" customWidth="1"/>
    <col min="5386" max="5386" width="9.140625" style="208"/>
    <col min="5387" max="5387" width="6" style="208" bestFit="1" customWidth="1"/>
    <col min="5388" max="5388" width="14.85546875" style="208" customWidth="1"/>
    <col min="5389" max="5389" width="18.42578125" style="208" customWidth="1"/>
    <col min="5390" max="5390" width="9.140625" style="208"/>
    <col min="5391" max="5391" width="6" style="208" bestFit="1" customWidth="1"/>
    <col min="5392" max="5392" width="14.85546875" style="208" customWidth="1"/>
    <col min="5393" max="5393" width="14.85546875" style="208" bestFit="1" customWidth="1"/>
    <col min="5394" max="5632" width="9.140625" style="208"/>
    <col min="5633" max="5633" width="4" style="208" bestFit="1" customWidth="1"/>
    <col min="5634" max="5634" width="22.85546875" style="208" bestFit="1" customWidth="1"/>
    <col min="5635" max="5635" width="10.28515625" style="208" customWidth="1"/>
    <col min="5636" max="5636" width="11.42578125" style="208" bestFit="1" customWidth="1"/>
    <col min="5637" max="5637" width="3.85546875" style="208" bestFit="1" customWidth="1"/>
    <col min="5638" max="5638" width="11.42578125" style="208" bestFit="1" customWidth="1"/>
    <col min="5639" max="5639" width="7.5703125" style="208" bestFit="1" customWidth="1"/>
    <col min="5640" max="5640" width="12.5703125" style="208" bestFit="1" customWidth="1"/>
    <col min="5641" max="5641" width="18.42578125" style="208" customWidth="1"/>
    <col min="5642" max="5642" width="9.140625" style="208"/>
    <col min="5643" max="5643" width="6" style="208" bestFit="1" customWidth="1"/>
    <col min="5644" max="5644" width="14.85546875" style="208" customWidth="1"/>
    <col min="5645" max="5645" width="18.42578125" style="208" customWidth="1"/>
    <col min="5646" max="5646" width="9.140625" style="208"/>
    <col min="5647" max="5647" width="6" style="208" bestFit="1" customWidth="1"/>
    <col min="5648" max="5648" width="14.85546875" style="208" customWidth="1"/>
    <col min="5649" max="5649" width="14.85546875" style="208" bestFit="1" customWidth="1"/>
    <col min="5650" max="5888" width="9.140625" style="208"/>
    <col min="5889" max="5889" width="4" style="208" bestFit="1" customWidth="1"/>
    <col min="5890" max="5890" width="22.85546875" style="208" bestFit="1" customWidth="1"/>
    <col min="5891" max="5891" width="10.28515625" style="208" customWidth="1"/>
    <col min="5892" max="5892" width="11.42578125" style="208" bestFit="1" customWidth="1"/>
    <col min="5893" max="5893" width="3.85546875" style="208" bestFit="1" customWidth="1"/>
    <col min="5894" max="5894" width="11.42578125" style="208" bestFit="1" customWidth="1"/>
    <col min="5895" max="5895" width="7.5703125" style="208" bestFit="1" customWidth="1"/>
    <col min="5896" max="5896" width="12.5703125" style="208" bestFit="1" customWidth="1"/>
    <col min="5897" max="5897" width="18.42578125" style="208" customWidth="1"/>
    <col min="5898" max="5898" width="9.140625" style="208"/>
    <col min="5899" max="5899" width="6" style="208" bestFit="1" customWidth="1"/>
    <col min="5900" max="5900" width="14.85546875" style="208" customWidth="1"/>
    <col min="5901" max="5901" width="18.42578125" style="208" customWidth="1"/>
    <col min="5902" max="5902" width="9.140625" style="208"/>
    <col min="5903" max="5903" width="6" style="208" bestFit="1" customWidth="1"/>
    <col min="5904" max="5904" width="14.85546875" style="208" customWidth="1"/>
    <col min="5905" max="5905" width="14.85546875" style="208" bestFit="1" customWidth="1"/>
    <col min="5906" max="6144" width="9.140625" style="208"/>
    <col min="6145" max="6145" width="4" style="208" bestFit="1" customWidth="1"/>
    <col min="6146" max="6146" width="22.85546875" style="208" bestFit="1" customWidth="1"/>
    <col min="6147" max="6147" width="10.28515625" style="208" customWidth="1"/>
    <col min="6148" max="6148" width="11.42578125" style="208" bestFit="1" customWidth="1"/>
    <col min="6149" max="6149" width="3.85546875" style="208" bestFit="1" customWidth="1"/>
    <col min="6150" max="6150" width="11.42578125" style="208" bestFit="1" customWidth="1"/>
    <col min="6151" max="6151" width="7.5703125" style="208" bestFit="1" customWidth="1"/>
    <col min="6152" max="6152" width="12.5703125" style="208" bestFit="1" customWidth="1"/>
    <col min="6153" max="6153" width="18.42578125" style="208" customWidth="1"/>
    <col min="6154" max="6154" width="9.140625" style="208"/>
    <col min="6155" max="6155" width="6" style="208" bestFit="1" customWidth="1"/>
    <col min="6156" max="6156" width="14.85546875" style="208" customWidth="1"/>
    <col min="6157" max="6157" width="18.42578125" style="208" customWidth="1"/>
    <col min="6158" max="6158" width="9.140625" style="208"/>
    <col min="6159" max="6159" width="6" style="208" bestFit="1" customWidth="1"/>
    <col min="6160" max="6160" width="14.85546875" style="208" customWidth="1"/>
    <col min="6161" max="6161" width="14.85546875" style="208" bestFit="1" customWidth="1"/>
    <col min="6162" max="6400" width="9.140625" style="208"/>
    <col min="6401" max="6401" width="4" style="208" bestFit="1" customWidth="1"/>
    <col min="6402" max="6402" width="22.85546875" style="208" bestFit="1" customWidth="1"/>
    <col min="6403" max="6403" width="10.28515625" style="208" customWidth="1"/>
    <col min="6404" max="6404" width="11.42578125" style="208" bestFit="1" customWidth="1"/>
    <col min="6405" max="6405" width="3.85546875" style="208" bestFit="1" customWidth="1"/>
    <col min="6406" max="6406" width="11.42578125" style="208" bestFit="1" customWidth="1"/>
    <col min="6407" max="6407" width="7.5703125" style="208" bestFit="1" customWidth="1"/>
    <col min="6408" max="6408" width="12.5703125" style="208" bestFit="1" customWidth="1"/>
    <col min="6409" max="6409" width="18.42578125" style="208" customWidth="1"/>
    <col min="6410" max="6410" width="9.140625" style="208"/>
    <col min="6411" max="6411" width="6" style="208" bestFit="1" customWidth="1"/>
    <col min="6412" max="6412" width="14.85546875" style="208" customWidth="1"/>
    <col min="6413" max="6413" width="18.42578125" style="208" customWidth="1"/>
    <col min="6414" max="6414" width="9.140625" style="208"/>
    <col min="6415" max="6415" width="6" style="208" bestFit="1" customWidth="1"/>
    <col min="6416" max="6416" width="14.85546875" style="208" customWidth="1"/>
    <col min="6417" max="6417" width="14.85546875" style="208" bestFit="1" customWidth="1"/>
    <col min="6418" max="6656" width="9.140625" style="208"/>
    <col min="6657" max="6657" width="4" style="208" bestFit="1" customWidth="1"/>
    <col min="6658" max="6658" width="22.85546875" style="208" bestFit="1" customWidth="1"/>
    <col min="6659" max="6659" width="10.28515625" style="208" customWidth="1"/>
    <col min="6660" max="6660" width="11.42578125" style="208" bestFit="1" customWidth="1"/>
    <col min="6661" max="6661" width="3.85546875" style="208" bestFit="1" customWidth="1"/>
    <col min="6662" max="6662" width="11.42578125" style="208" bestFit="1" customWidth="1"/>
    <col min="6663" max="6663" width="7.5703125" style="208" bestFit="1" customWidth="1"/>
    <col min="6664" max="6664" width="12.5703125" style="208" bestFit="1" customWidth="1"/>
    <col min="6665" max="6665" width="18.42578125" style="208" customWidth="1"/>
    <col min="6666" max="6666" width="9.140625" style="208"/>
    <col min="6667" max="6667" width="6" style="208" bestFit="1" customWidth="1"/>
    <col min="6668" max="6668" width="14.85546875" style="208" customWidth="1"/>
    <col min="6669" max="6669" width="18.42578125" style="208" customWidth="1"/>
    <col min="6670" max="6670" width="9.140625" style="208"/>
    <col min="6671" max="6671" width="6" style="208" bestFit="1" customWidth="1"/>
    <col min="6672" max="6672" width="14.85546875" style="208" customWidth="1"/>
    <col min="6673" max="6673" width="14.85546875" style="208" bestFit="1" customWidth="1"/>
    <col min="6674" max="6912" width="9.140625" style="208"/>
    <col min="6913" max="6913" width="4" style="208" bestFit="1" customWidth="1"/>
    <col min="6914" max="6914" width="22.85546875" style="208" bestFit="1" customWidth="1"/>
    <col min="6915" max="6915" width="10.28515625" style="208" customWidth="1"/>
    <col min="6916" max="6916" width="11.42578125" style="208" bestFit="1" customWidth="1"/>
    <col min="6917" max="6917" width="3.85546875" style="208" bestFit="1" customWidth="1"/>
    <col min="6918" max="6918" width="11.42578125" style="208" bestFit="1" customWidth="1"/>
    <col min="6919" max="6919" width="7.5703125" style="208" bestFit="1" customWidth="1"/>
    <col min="6920" max="6920" width="12.5703125" style="208" bestFit="1" customWidth="1"/>
    <col min="6921" max="6921" width="18.42578125" style="208" customWidth="1"/>
    <col min="6922" max="6922" width="9.140625" style="208"/>
    <col min="6923" max="6923" width="6" style="208" bestFit="1" customWidth="1"/>
    <col min="6924" max="6924" width="14.85546875" style="208" customWidth="1"/>
    <col min="6925" max="6925" width="18.42578125" style="208" customWidth="1"/>
    <col min="6926" max="6926" width="9.140625" style="208"/>
    <col min="6927" max="6927" width="6" style="208" bestFit="1" customWidth="1"/>
    <col min="6928" max="6928" width="14.85546875" style="208" customWidth="1"/>
    <col min="6929" max="6929" width="14.85546875" style="208" bestFit="1" customWidth="1"/>
    <col min="6930" max="7168" width="9.140625" style="208"/>
    <col min="7169" max="7169" width="4" style="208" bestFit="1" customWidth="1"/>
    <col min="7170" max="7170" width="22.85546875" style="208" bestFit="1" customWidth="1"/>
    <col min="7171" max="7171" width="10.28515625" style="208" customWidth="1"/>
    <col min="7172" max="7172" width="11.42578125" style="208" bestFit="1" customWidth="1"/>
    <col min="7173" max="7173" width="3.85546875" style="208" bestFit="1" customWidth="1"/>
    <col min="7174" max="7174" width="11.42578125" style="208" bestFit="1" customWidth="1"/>
    <col min="7175" max="7175" width="7.5703125" style="208" bestFit="1" customWidth="1"/>
    <col min="7176" max="7176" width="12.5703125" style="208" bestFit="1" customWidth="1"/>
    <col min="7177" max="7177" width="18.42578125" style="208" customWidth="1"/>
    <col min="7178" max="7178" width="9.140625" style="208"/>
    <col min="7179" max="7179" width="6" style="208" bestFit="1" customWidth="1"/>
    <col min="7180" max="7180" width="14.85546875" style="208" customWidth="1"/>
    <col min="7181" max="7181" width="18.42578125" style="208" customWidth="1"/>
    <col min="7182" max="7182" width="9.140625" style="208"/>
    <col min="7183" max="7183" width="6" style="208" bestFit="1" customWidth="1"/>
    <col min="7184" max="7184" width="14.85546875" style="208" customWidth="1"/>
    <col min="7185" max="7185" width="14.85546875" style="208" bestFit="1" customWidth="1"/>
    <col min="7186" max="7424" width="9.140625" style="208"/>
    <col min="7425" max="7425" width="4" style="208" bestFit="1" customWidth="1"/>
    <col min="7426" max="7426" width="22.85546875" style="208" bestFit="1" customWidth="1"/>
    <col min="7427" max="7427" width="10.28515625" style="208" customWidth="1"/>
    <col min="7428" max="7428" width="11.42578125" style="208" bestFit="1" customWidth="1"/>
    <col min="7429" max="7429" width="3.85546875" style="208" bestFit="1" customWidth="1"/>
    <col min="7430" max="7430" width="11.42578125" style="208" bestFit="1" customWidth="1"/>
    <col min="7431" max="7431" width="7.5703125" style="208" bestFit="1" customWidth="1"/>
    <col min="7432" max="7432" width="12.5703125" style="208" bestFit="1" customWidth="1"/>
    <col min="7433" max="7433" width="18.42578125" style="208" customWidth="1"/>
    <col min="7434" max="7434" width="9.140625" style="208"/>
    <col min="7435" max="7435" width="6" style="208" bestFit="1" customWidth="1"/>
    <col min="7436" max="7436" width="14.85546875" style="208" customWidth="1"/>
    <col min="7437" max="7437" width="18.42578125" style="208" customWidth="1"/>
    <col min="7438" max="7438" width="9.140625" style="208"/>
    <col min="7439" max="7439" width="6" style="208" bestFit="1" customWidth="1"/>
    <col min="7440" max="7440" width="14.85546875" style="208" customWidth="1"/>
    <col min="7441" max="7441" width="14.85546875" style="208" bestFit="1" customWidth="1"/>
    <col min="7442" max="7680" width="9.140625" style="208"/>
    <col min="7681" max="7681" width="4" style="208" bestFit="1" customWidth="1"/>
    <col min="7682" max="7682" width="22.85546875" style="208" bestFit="1" customWidth="1"/>
    <col min="7683" max="7683" width="10.28515625" style="208" customWidth="1"/>
    <col min="7684" max="7684" width="11.42578125" style="208" bestFit="1" customWidth="1"/>
    <col min="7685" max="7685" width="3.85546875" style="208" bestFit="1" customWidth="1"/>
    <col min="7686" max="7686" width="11.42578125" style="208" bestFit="1" customWidth="1"/>
    <col min="7687" max="7687" width="7.5703125" style="208" bestFit="1" customWidth="1"/>
    <col min="7688" max="7688" width="12.5703125" style="208" bestFit="1" customWidth="1"/>
    <col min="7689" max="7689" width="18.42578125" style="208" customWidth="1"/>
    <col min="7690" max="7690" width="9.140625" style="208"/>
    <col min="7691" max="7691" width="6" style="208" bestFit="1" customWidth="1"/>
    <col min="7692" max="7692" width="14.85546875" style="208" customWidth="1"/>
    <col min="7693" max="7693" width="18.42578125" style="208" customWidth="1"/>
    <col min="7694" max="7694" width="9.140625" style="208"/>
    <col min="7695" max="7695" width="6" style="208" bestFit="1" customWidth="1"/>
    <col min="7696" max="7696" width="14.85546875" style="208" customWidth="1"/>
    <col min="7697" max="7697" width="14.85546875" style="208" bestFit="1" customWidth="1"/>
    <col min="7698" max="7936" width="9.140625" style="208"/>
    <col min="7937" max="7937" width="4" style="208" bestFit="1" customWidth="1"/>
    <col min="7938" max="7938" width="22.85546875" style="208" bestFit="1" customWidth="1"/>
    <col min="7939" max="7939" width="10.28515625" style="208" customWidth="1"/>
    <col min="7940" max="7940" width="11.42578125" style="208" bestFit="1" customWidth="1"/>
    <col min="7941" max="7941" width="3.85546875" style="208" bestFit="1" customWidth="1"/>
    <col min="7942" max="7942" width="11.42578125" style="208" bestFit="1" customWidth="1"/>
    <col min="7943" max="7943" width="7.5703125" style="208" bestFit="1" customWidth="1"/>
    <col min="7944" max="7944" width="12.5703125" style="208" bestFit="1" customWidth="1"/>
    <col min="7945" max="7945" width="18.42578125" style="208" customWidth="1"/>
    <col min="7946" max="7946" width="9.140625" style="208"/>
    <col min="7947" max="7947" width="6" style="208" bestFit="1" customWidth="1"/>
    <col min="7948" max="7948" width="14.85546875" style="208" customWidth="1"/>
    <col min="7949" max="7949" width="18.42578125" style="208" customWidth="1"/>
    <col min="7950" max="7950" width="9.140625" style="208"/>
    <col min="7951" max="7951" width="6" style="208" bestFit="1" customWidth="1"/>
    <col min="7952" max="7952" width="14.85546875" style="208" customWidth="1"/>
    <col min="7953" max="7953" width="14.85546875" style="208" bestFit="1" customWidth="1"/>
    <col min="7954" max="8192" width="9.140625" style="208"/>
    <col min="8193" max="8193" width="4" style="208" bestFit="1" customWidth="1"/>
    <col min="8194" max="8194" width="22.85546875" style="208" bestFit="1" customWidth="1"/>
    <col min="8195" max="8195" width="10.28515625" style="208" customWidth="1"/>
    <col min="8196" max="8196" width="11.42578125" style="208" bestFit="1" customWidth="1"/>
    <col min="8197" max="8197" width="3.85546875" style="208" bestFit="1" customWidth="1"/>
    <col min="8198" max="8198" width="11.42578125" style="208" bestFit="1" customWidth="1"/>
    <col min="8199" max="8199" width="7.5703125" style="208" bestFit="1" customWidth="1"/>
    <col min="8200" max="8200" width="12.5703125" style="208" bestFit="1" customWidth="1"/>
    <col min="8201" max="8201" width="18.42578125" style="208" customWidth="1"/>
    <col min="8202" max="8202" width="9.140625" style="208"/>
    <col min="8203" max="8203" width="6" style="208" bestFit="1" customWidth="1"/>
    <col min="8204" max="8204" width="14.85546875" style="208" customWidth="1"/>
    <col min="8205" max="8205" width="18.42578125" style="208" customWidth="1"/>
    <col min="8206" max="8206" width="9.140625" style="208"/>
    <col min="8207" max="8207" width="6" style="208" bestFit="1" customWidth="1"/>
    <col min="8208" max="8208" width="14.85546875" style="208" customWidth="1"/>
    <col min="8209" max="8209" width="14.85546875" style="208" bestFit="1" customWidth="1"/>
    <col min="8210" max="8448" width="9.140625" style="208"/>
    <col min="8449" max="8449" width="4" style="208" bestFit="1" customWidth="1"/>
    <col min="8450" max="8450" width="22.85546875" style="208" bestFit="1" customWidth="1"/>
    <col min="8451" max="8451" width="10.28515625" style="208" customWidth="1"/>
    <col min="8452" max="8452" width="11.42578125" style="208" bestFit="1" customWidth="1"/>
    <col min="8453" max="8453" width="3.85546875" style="208" bestFit="1" customWidth="1"/>
    <col min="8454" max="8454" width="11.42578125" style="208" bestFit="1" customWidth="1"/>
    <col min="8455" max="8455" width="7.5703125" style="208" bestFit="1" customWidth="1"/>
    <col min="8456" max="8456" width="12.5703125" style="208" bestFit="1" customWidth="1"/>
    <col min="8457" max="8457" width="18.42578125" style="208" customWidth="1"/>
    <col min="8458" max="8458" width="9.140625" style="208"/>
    <col min="8459" max="8459" width="6" style="208" bestFit="1" customWidth="1"/>
    <col min="8460" max="8460" width="14.85546875" style="208" customWidth="1"/>
    <col min="8461" max="8461" width="18.42578125" style="208" customWidth="1"/>
    <col min="8462" max="8462" width="9.140625" style="208"/>
    <col min="8463" max="8463" width="6" style="208" bestFit="1" customWidth="1"/>
    <col min="8464" max="8464" width="14.85546875" style="208" customWidth="1"/>
    <col min="8465" max="8465" width="14.85546875" style="208" bestFit="1" customWidth="1"/>
    <col min="8466" max="8704" width="9.140625" style="208"/>
    <col min="8705" max="8705" width="4" style="208" bestFit="1" customWidth="1"/>
    <col min="8706" max="8706" width="22.85546875" style="208" bestFit="1" customWidth="1"/>
    <col min="8707" max="8707" width="10.28515625" style="208" customWidth="1"/>
    <col min="8708" max="8708" width="11.42578125" style="208" bestFit="1" customWidth="1"/>
    <col min="8709" max="8709" width="3.85546875" style="208" bestFit="1" customWidth="1"/>
    <col min="8710" max="8710" width="11.42578125" style="208" bestFit="1" customWidth="1"/>
    <col min="8711" max="8711" width="7.5703125" style="208" bestFit="1" customWidth="1"/>
    <col min="8712" max="8712" width="12.5703125" style="208" bestFit="1" customWidth="1"/>
    <col min="8713" max="8713" width="18.42578125" style="208" customWidth="1"/>
    <col min="8714" max="8714" width="9.140625" style="208"/>
    <col min="8715" max="8715" width="6" style="208" bestFit="1" customWidth="1"/>
    <col min="8716" max="8716" width="14.85546875" style="208" customWidth="1"/>
    <col min="8717" max="8717" width="18.42578125" style="208" customWidth="1"/>
    <col min="8718" max="8718" width="9.140625" style="208"/>
    <col min="8719" max="8719" width="6" style="208" bestFit="1" customWidth="1"/>
    <col min="8720" max="8720" width="14.85546875" style="208" customWidth="1"/>
    <col min="8721" max="8721" width="14.85546875" style="208" bestFit="1" customWidth="1"/>
    <col min="8722" max="8960" width="9.140625" style="208"/>
    <col min="8961" max="8961" width="4" style="208" bestFit="1" customWidth="1"/>
    <col min="8962" max="8962" width="22.85546875" style="208" bestFit="1" customWidth="1"/>
    <col min="8963" max="8963" width="10.28515625" style="208" customWidth="1"/>
    <col min="8964" max="8964" width="11.42578125" style="208" bestFit="1" customWidth="1"/>
    <col min="8965" max="8965" width="3.85546875" style="208" bestFit="1" customWidth="1"/>
    <col min="8966" max="8966" width="11.42578125" style="208" bestFit="1" customWidth="1"/>
    <col min="8967" max="8967" width="7.5703125" style="208" bestFit="1" customWidth="1"/>
    <col min="8968" max="8968" width="12.5703125" style="208" bestFit="1" customWidth="1"/>
    <col min="8969" max="8969" width="18.42578125" style="208" customWidth="1"/>
    <col min="8970" max="8970" width="9.140625" style="208"/>
    <col min="8971" max="8971" width="6" style="208" bestFit="1" customWidth="1"/>
    <col min="8972" max="8972" width="14.85546875" style="208" customWidth="1"/>
    <col min="8973" max="8973" width="18.42578125" style="208" customWidth="1"/>
    <col min="8974" max="8974" width="9.140625" style="208"/>
    <col min="8975" max="8975" width="6" style="208" bestFit="1" customWidth="1"/>
    <col min="8976" max="8976" width="14.85546875" style="208" customWidth="1"/>
    <col min="8977" max="8977" width="14.85546875" style="208" bestFit="1" customWidth="1"/>
    <col min="8978" max="9216" width="9.140625" style="208"/>
    <col min="9217" max="9217" width="4" style="208" bestFit="1" customWidth="1"/>
    <col min="9218" max="9218" width="22.85546875" style="208" bestFit="1" customWidth="1"/>
    <col min="9219" max="9219" width="10.28515625" style="208" customWidth="1"/>
    <col min="9220" max="9220" width="11.42578125" style="208" bestFit="1" customWidth="1"/>
    <col min="9221" max="9221" width="3.85546875" style="208" bestFit="1" customWidth="1"/>
    <col min="9222" max="9222" width="11.42578125" style="208" bestFit="1" customWidth="1"/>
    <col min="9223" max="9223" width="7.5703125" style="208" bestFit="1" customWidth="1"/>
    <col min="9224" max="9224" width="12.5703125" style="208" bestFit="1" customWidth="1"/>
    <col min="9225" max="9225" width="18.42578125" style="208" customWidth="1"/>
    <col min="9226" max="9226" width="9.140625" style="208"/>
    <col min="9227" max="9227" width="6" style="208" bestFit="1" customWidth="1"/>
    <col min="9228" max="9228" width="14.85546875" style="208" customWidth="1"/>
    <col min="9229" max="9229" width="18.42578125" style="208" customWidth="1"/>
    <col min="9230" max="9230" width="9.140625" style="208"/>
    <col min="9231" max="9231" width="6" style="208" bestFit="1" customWidth="1"/>
    <col min="9232" max="9232" width="14.85546875" style="208" customWidth="1"/>
    <col min="9233" max="9233" width="14.85546875" style="208" bestFit="1" customWidth="1"/>
    <col min="9234" max="9472" width="9.140625" style="208"/>
    <col min="9473" max="9473" width="4" style="208" bestFit="1" customWidth="1"/>
    <col min="9474" max="9474" width="22.85546875" style="208" bestFit="1" customWidth="1"/>
    <col min="9475" max="9475" width="10.28515625" style="208" customWidth="1"/>
    <col min="9476" max="9476" width="11.42578125" style="208" bestFit="1" customWidth="1"/>
    <col min="9477" max="9477" width="3.85546875" style="208" bestFit="1" customWidth="1"/>
    <col min="9478" max="9478" width="11.42578125" style="208" bestFit="1" customWidth="1"/>
    <col min="9479" max="9479" width="7.5703125" style="208" bestFit="1" customWidth="1"/>
    <col min="9480" max="9480" width="12.5703125" style="208" bestFit="1" customWidth="1"/>
    <col min="9481" max="9481" width="18.42578125" style="208" customWidth="1"/>
    <col min="9482" max="9482" width="9.140625" style="208"/>
    <col min="9483" max="9483" width="6" style="208" bestFit="1" customWidth="1"/>
    <col min="9484" max="9484" width="14.85546875" style="208" customWidth="1"/>
    <col min="9485" max="9485" width="18.42578125" style="208" customWidth="1"/>
    <col min="9486" max="9486" width="9.140625" style="208"/>
    <col min="9487" max="9487" width="6" style="208" bestFit="1" customWidth="1"/>
    <col min="9488" max="9488" width="14.85546875" style="208" customWidth="1"/>
    <col min="9489" max="9489" width="14.85546875" style="208" bestFit="1" customWidth="1"/>
    <col min="9490" max="9728" width="9.140625" style="208"/>
    <col min="9729" max="9729" width="4" style="208" bestFit="1" customWidth="1"/>
    <col min="9730" max="9730" width="22.85546875" style="208" bestFit="1" customWidth="1"/>
    <col min="9731" max="9731" width="10.28515625" style="208" customWidth="1"/>
    <col min="9732" max="9732" width="11.42578125" style="208" bestFit="1" customWidth="1"/>
    <col min="9733" max="9733" width="3.85546875" style="208" bestFit="1" customWidth="1"/>
    <col min="9734" max="9734" width="11.42578125" style="208" bestFit="1" customWidth="1"/>
    <col min="9735" max="9735" width="7.5703125" style="208" bestFit="1" customWidth="1"/>
    <col min="9736" max="9736" width="12.5703125" style="208" bestFit="1" customWidth="1"/>
    <col min="9737" max="9737" width="18.42578125" style="208" customWidth="1"/>
    <col min="9738" max="9738" width="9.140625" style="208"/>
    <col min="9739" max="9739" width="6" style="208" bestFit="1" customWidth="1"/>
    <col min="9740" max="9740" width="14.85546875" style="208" customWidth="1"/>
    <col min="9741" max="9741" width="18.42578125" style="208" customWidth="1"/>
    <col min="9742" max="9742" width="9.140625" style="208"/>
    <col min="9743" max="9743" width="6" style="208" bestFit="1" customWidth="1"/>
    <col min="9744" max="9744" width="14.85546875" style="208" customWidth="1"/>
    <col min="9745" max="9745" width="14.85546875" style="208" bestFit="1" customWidth="1"/>
    <col min="9746" max="9984" width="9.140625" style="208"/>
    <col min="9985" max="9985" width="4" style="208" bestFit="1" customWidth="1"/>
    <col min="9986" max="9986" width="22.85546875" style="208" bestFit="1" customWidth="1"/>
    <col min="9987" max="9987" width="10.28515625" style="208" customWidth="1"/>
    <col min="9988" max="9988" width="11.42578125" style="208" bestFit="1" customWidth="1"/>
    <col min="9989" max="9989" width="3.85546875" style="208" bestFit="1" customWidth="1"/>
    <col min="9990" max="9990" width="11.42578125" style="208" bestFit="1" customWidth="1"/>
    <col min="9991" max="9991" width="7.5703125" style="208" bestFit="1" customWidth="1"/>
    <col min="9992" max="9992" width="12.5703125" style="208" bestFit="1" customWidth="1"/>
    <col min="9993" max="9993" width="18.42578125" style="208" customWidth="1"/>
    <col min="9994" max="9994" width="9.140625" style="208"/>
    <col min="9995" max="9995" width="6" style="208" bestFit="1" customWidth="1"/>
    <col min="9996" max="9996" width="14.85546875" style="208" customWidth="1"/>
    <col min="9997" max="9997" width="18.42578125" style="208" customWidth="1"/>
    <col min="9998" max="9998" width="9.140625" style="208"/>
    <col min="9999" max="9999" width="6" style="208" bestFit="1" customWidth="1"/>
    <col min="10000" max="10000" width="14.85546875" style="208" customWidth="1"/>
    <col min="10001" max="10001" width="14.85546875" style="208" bestFit="1" customWidth="1"/>
    <col min="10002" max="10240" width="9.140625" style="208"/>
    <col min="10241" max="10241" width="4" style="208" bestFit="1" customWidth="1"/>
    <col min="10242" max="10242" width="22.85546875" style="208" bestFit="1" customWidth="1"/>
    <col min="10243" max="10243" width="10.28515625" style="208" customWidth="1"/>
    <col min="10244" max="10244" width="11.42578125" style="208" bestFit="1" customWidth="1"/>
    <col min="10245" max="10245" width="3.85546875" style="208" bestFit="1" customWidth="1"/>
    <col min="10246" max="10246" width="11.42578125" style="208" bestFit="1" customWidth="1"/>
    <col min="10247" max="10247" width="7.5703125" style="208" bestFit="1" customWidth="1"/>
    <col min="10248" max="10248" width="12.5703125" style="208" bestFit="1" customWidth="1"/>
    <col min="10249" max="10249" width="18.42578125" style="208" customWidth="1"/>
    <col min="10250" max="10250" width="9.140625" style="208"/>
    <col min="10251" max="10251" width="6" style="208" bestFit="1" customWidth="1"/>
    <col min="10252" max="10252" width="14.85546875" style="208" customWidth="1"/>
    <col min="10253" max="10253" width="18.42578125" style="208" customWidth="1"/>
    <col min="10254" max="10254" width="9.140625" style="208"/>
    <col min="10255" max="10255" width="6" style="208" bestFit="1" customWidth="1"/>
    <col min="10256" max="10256" width="14.85546875" style="208" customWidth="1"/>
    <col min="10257" max="10257" width="14.85546875" style="208" bestFit="1" customWidth="1"/>
    <col min="10258" max="10496" width="9.140625" style="208"/>
    <col min="10497" max="10497" width="4" style="208" bestFit="1" customWidth="1"/>
    <col min="10498" max="10498" width="22.85546875" style="208" bestFit="1" customWidth="1"/>
    <col min="10499" max="10499" width="10.28515625" style="208" customWidth="1"/>
    <col min="10500" max="10500" width="11.42578125" style="208" bestFit="1" customWidth="1"/>
    <col min="10501" max="10501" width="3.85546875" style="208" bestFit="1" customWidth="1"/>
    <col min="10502" max="10502" width="11.42578125" style="208" bestFit="1" customWidth="1"/>
    <col min="10503" max="10503" width="7.5703125" style="208" bestFit="1" customWidth="1"/>
    <col min="10504" max="10504" width="12.5703125" style="208" bestFit="1" customWidth="1"/>
    <col min="10505" max="10505" width="18.42578125" style="208" customWidth="1"/>
    <col min="10506" max="10506" width="9.140625" style="208"/>
    <col min="10507" max="10507" width="6" style="208" bestFit="1" customWidth="1"/>
    <col min="10508" max="10508" width="14.85546875" style="208" customWidth="1"/>
    <col min="10509" max="10509" width="18.42578125" style="208" customWidth="1"/>
    <col min="10510" max="10510" width="9.140625" style="208"/>
    <col min="10511" max="10511" width="6" style="208" bestFit="1" customWidth="1"/>
    <col min="10512" max="10512" width="14.85546875" style="208" customWidth="1"/>
    <col min="10513" max="10513" width="14.85546875" style="208" bestFit="1" customWidth="1"/>
    <col min="10514" max="10752" width="9.140625" style="208"/>
    <col min="10753" max="10753" width="4" style="208" bestFit="1" customWidth="1"/>
    <col min="10754" max="10754" width="22.85546875" style="208" bestFit="1" customWidth="1"/>
    <col min="10755" max="10755" width="10.28515625" style="208" customWidth="1"/>
    <col min="10756" max="10756" width="11.42578125" style="208" bestFit="1" customWidth="1"/>
    <col min="10757" max="10757" width="3.85546875" style="208" bestFit="1" customWidth="1"/>
    <col min="10758" max="10758" width="11.42578125" style="208" bestFit="1" customWidth="1"/>
    <col min="10759" max="10759" width="7.5703125" style="208" bestFit="1" customWidth="1"/>
    <col min="10760" max="10760" width="12.5703125" style="208" bestFit="1" customWidth="1"/>
    <col min="10761" max="10761" width="18.42578125" style="208" customWidth="1"/>
    <col min="10762" max="10762" width="9.140625" style="208"/>
    <col min="10763" max="10763" width="6" style="208" bestFit="1" customWidth="1"/>
    <col min="10764" max="10764" width="14.85546875" style="208" customWidth="1"/>
    <col min="10765" max="10765" width="18.42578125" style="208" customWidth="1"/>
    <col min="10766" max="10766" width="9.140625" style="208"/>
    <col min="10767" max="10767" width="6" style="208" bestFit="1" customWidth="1"/>
    <col min="10768" max="10768" width="14.85546875" style="208" customWidth="1"/>
    <col min="10769" max="10769" width="14.85546875" style="208" bestFit="1" customWidth="1"/>
    <col min="10770" max="11008" width="9.140625" style="208"/>
    <col min="11009" max="11009" width="4" style="208" bestFit="1" customWidth="1"/>
    <col min="11010" max="11010" width="22.85546875" style="208" bestFit="1" customWidth="1"/>
    <col min="11011" max="11011" width="10.28515625" style="208" customWidth="1"/>
    <col min="11012" max="11012" width="11.42578125" style="208" bestFit="1" customWidth="1"/>
    <col min="11013" max="11013" width="3.85546875" style="208" bestFit="1" customWidth="1"/>
    <col min="11014" max="11014" width="11.42578125" style="208" bestFit="1" customWidth="1"/>
    <col min="11015" max="11015" width="7.5703125" style="208" bestFit="1" customWidth="1"/>
    <col min="11016" max="11016" width="12.5703125" style="208" bestFit="1" customWidth="1"/>
    <col min="11017" max="11017" width="18.42578125" style="208" customWidth="1"/>
    <col min="11018" max="11018" width="9.140625" style="208"/>
    <col min="11019" max="11019" width="6" style="208" bestFit="1" customWidth="1"/>
    <col min="11020" max="11020" width="14.85546875" style="208" customWidth="1"/>
    <col min="11021" max="11021" width="18.42578125" style="208" customWidth="1"/>
    <col min="11022" max="11022" width="9.140625" style="208"/>
    <col min="11023" max="11023" width="6" style="208" bestFit="1" customWidth="1"/>
    <col min="11024" max="11024" width="14.85546875" style="208" customWidth="1"/>
    <col min="11025" max="11025" width="14.85546875" style="208" bestFit="1" customWidth="1"/>
    <col min="11026" max="11264" width="9.140625" style="208"/>
    <col min="11265" max="11265" width="4" style="208" bestFit="1" customWidth="1"/>
    <col min="11266" max="11266" width="22.85546875" style="208" bestFit="1" customWidth="1"/>
    <col min="11267" max="11267" width="10.28515625" style="208" customWidth="1"/>
    <col min="11268" max="11268" width="11.42578125" style="208" bestFit="1" customWidth="1"/>
    <col min="11269" max="11269" width="3.85546875" style="208" bestFit="1" customWidth="1"/>
    <col min="11270" max="11270" width="11.42578125" style="208" bestFit="1" customWidth="1"/>
    <col min="11271" max="11271" width="7.5703125" style="208" bestFit="1" customWidth="1"/>
    <col min="11272" max="11272" width="12.5703125" style="208" bestFit="1" customWidth="1"/>
    <col min="11273" max="11273" width="18.42578125" style="208" customWidth="1"/>
    <col min="11274" max="11274" width="9.140625" style="208"/>
    <col min="11275" max="11275" width="6" style="208" bestFit="1" customWidth="1"/>
    <col min="11276" max="11276" width="14.85546875" style="208" customWidth="1"/>
    <col min="11277" max="11277" width="18.42578125" style="208" customWidth="1"/>
    <col min="11278" max="11278" width="9.140625" style="208"/>
    <col min="11279" max="11279" width="6" style="208" bestFit="1" customWidth="1"/>
    <col min="11280" max="11280" width="14.85546875" style="208" customWidth="1"/>
    <col min="11281" max="11281" width="14.85546875" style="208" bestFit="1" customWidth="1"/>
    <col min="11282" max="11520" width="9.140625" style="208"/>
    <col min="11521" max="11521" width="4" style="208" bestFit="1" customWidth="1"/>
    <col min="11522" max="11522" width="22.85546875" style="208" bestFit="1" customWidth="1"/>
    <col min="11523" max="11523" width="10.28515625" style="208" customWidth="1"/>
    <col min="11524" max="11524" width="11.42578125" style="208" bestFit="1" customWidth="1"/>
    <col min="11525" max="11525" width="3.85546875" style="208" bestFit="1" customWidth="1"/>
    <col min="11526" max="11526" width="11.42578125" style="208" bestFit="1" customWidth="1"/>
    <col min="11527" max="11527" width="7.5703125" style="208" bestFit="1" customWidth="1"/>
    <col min="11528" max="11528" width="12.5703125" style="208" bestFit="1" customWidth="1"/>
    <col min="11529" max="11529" width="18.42578125" style="208" customWidth="1"/>
    <col min="11530" max="11530" width="9.140625" style="208"/>
    <col min="11531" max="11531" width="6" style="208" bestFit="1" customWidth="1"/>
    <col min="11532" max="11532" width="14.85546875" style="208" customWidth="1"/>
    <col min="11533" max="11533" width="18.42578125" style="208" customWidth="1"/>
    <col min="11534" max="11534" width="9.140625" style="208"/>
    <col min="11535" max="11535" width="6" style="208" bestFit="1" customWidth="1"/>
    <col min="11536" max="11536" width="14.85546875" style="208" customWidth="1"/>
    <col min="11537" max="11537" width="14.85546875" style="208" bestFit="1" customWidth="1"/>
    <col min="11538" max="11776" width="9.140625" style="208"/>
    <col min="11777" max="11777" width="4" style="208" bestFit="1" customWidth="1"/>
    <col min="11778" max="11778" width="22.85546875" style="208" bestFit="1" customWidth="1"/>
    <col min="11779" max="11779" width="10.28515625" style="208" customWidth="1"/>
    <col min="11780" max="11780" width="11.42578125" style="208" bestFit="1" customWidth="1"/>
    <col min="11781" max="11781" width="3.85546875" style="208" bestFit="1" customWidth="1"/>
    <col min="11782" max="11782" width="11.42578125" style="208" bestFit="1" customWidth="1"/>
    <col min="11783" max="11783" width="7.5703125" style="208" bestFit="1" customWidth="1"/>
    <col min="11784" max="11784" width="12.5703125" style="208" bestFit="1" customWidth="1"/>
    <col min="11785" max="11785" width="18.42578125" style="208" customWidth="1"/>
    <col min="11786" max="11786" width="9.140625" style="208"/>
    <col min="11787" max="11787" width="6" style="208" bestFit="1" customWidth="1"/>
    <col min="11788" max="11788" width="14.85546875" style="208" customWidth="1"/>
    <col min="11789" max="11789" width="18.42578125" style="208" customWidth="1"/>
    <col min="11790" max="11790" width="9.140625" style="208"/>
    <col min="11791" max="11791" width="6" style="208" bestFit="1" customWidth="1"/>
    <col min="11792" max="11792" width="14.85546875" style="208" customWidth="1"/>
    <col min="11793" max="11793" width="14.85546875" style="208" bestFit="1" customWidth="1"/>
    <col min="11794" max="12032" width="9.140625" style="208"/>
    <col min="12033" max="12033" width="4" style="208" bestFit="1" customWidth="1"/>
    <col min="12034" max="12034" width="22.85546875" style="208" bestFit="1" customWidth="1"/>
    <col min="12035" max="12035" width="10.28515625" style="208" customWidth="1"/>
    <col min="12036" max="12036" width="11.42578125" style="208" bestFit="1" customWidth="1"/>
    <col min="12037" max="12037" width="3.85546875" style="208" bestFit="1" customWidth="1"/>
    <col min="12038" max="12038" width="11.42578125" style="208" bestFit="1" customWidth="1"/>
    <col min="12039" max="12039" width="7.5703125" style="208" bestFit="1" customWidth="1"/>
    <col min="12040" max="12040" width="12.5703125" style="208" bestFit="1" customWidth="1"/>
    <col min="12041" max="12041" width="18.42578125" style="208" customWidth="1"/>
    <col min="12042" max="12042" width="9.140625" style="208"/>
    <col min="12043" max="12043" width="6" style="208" bestFit="1" customWidth="1"/>
    <col min="12044" max="12044" width="14.85546875" style="208" customWidth="1"/>
    <col min="12045" max="12045" width="18.42578125" style="208" customWidth="1"/>
    <col min="12046" max="12046" width="9.140625" style="208"/>
    <col min="12047" max="12047" width="6" style="208" bestFit="1" customWidth="1"/>
    <col min="12048" max="12048" width="14.85546875" style="208" customWidth="1"/>
    <col min="12049" max="12049" width="14.85546875" style="208" bestFit="1" customWidth="1"/>
    <col min="12050" max="12288" width="9.140625" style="208"/>
    <col min="12289" max="12289" width="4" style="208" bestFit="1" customWidth="1"/>
    <col min="12290" max="12290" width="22.85546875" style="208" bestFit="1" customWidth="1"/>
    <col min="12291" max="12291" width="10.28515625" style="208" customWidth="1"/>
    <col min="12292" max="12292" width="11.42578125" style="208" bestFit="1" customWidth="1"/>
    <col min="12293" max="12293" width="3.85546875" style="208" bestFit="1" customWidth="1"/>
    <col min="12294" max="12294" width="11.42578125" style="208" bestFit="1" customWidth="1"/>
    <col min="12295" max="12295" width="7.5703125" style="208" bestFit="1" customWidth="1"/>
    <col min="12296" max="12296" width="12.5703125" style="208" bestFit="1" customWidth="1"/>
    <col min="12297" max="12297" width="18.42578125" style="208" customWidth="1"/>
    <col min="12298" max="12298" width="9.140625" style="208"/>
    <col min="12299" max="12299" width="6" style="208" bestFit="1" customWidth="1"/>
    <col min="12300" max="12300" width="14.85546875" style="208" customWidth="1"/>
    <col min="12301" max="12301" width="18.42578125" style="208" customWidth="1"/>
    <col min="12302" max="12302" width="9.140625" style="208"/>
    <col min="12303" max="12303" width="6" style="208" bestFit="1" customWidth="1"/>
    <col min="12304" max="12304" width="14.85546875" style="208" customWidth="1"/>
    <col min="12305" max="12305" width="14.85546875" style="208" bestFit="1" customWidth="1"/>
    <col min="12306" max="12544" width="9.140625" style="208"/>
    <col min="12545" max="12545" width="4" style="208" bestFit="1" customWidth="1"/>
    <col min="12546" max="12546" width="22.85546875" style="208" bestFit="1" customWidth="1"/>
    <col min="12547" max="12547" width="10.28515625" style="208" customWidth="1"/>
    <col min="12548" max="12548" width="11.42578125" style="208" bestFit="1" customWidth="1"/>
    <col min="12549" max="12549" width="3.85546875" style="208" bestFit="1" customWidth="1"/>
    <col min="12550" max="12550" width="11.42578125" style="208" bestFit="1" customWidth="1"/>
    <col min="12551" max="12551" width="7.5703125" style="208" bestFit="1" customWidth="1"/>
    <col min="12552" max="12552" width="12.5703125" style="208" bestFit="1" customWidth="1"/>
    <col min="12553" max="12553" width="18.42578125" style="208" customWidth="1"/>
    <col min="12554" max="12554" width="9.140625" style="208"/>
    <col min="12555" max="12555" width="6" style="208" bestFit="1" customWidth="1"/>
    <col min="12556" max="12556" width="14.85546875" style="208" customWidth="1"/>
    <col min="12557" max="12557" width="18.42578125" style="208" customWidth="1"/>
    <col min="12558" max="12558" width="9.140625" style="208"/>
    <col min="12559" max="12559" width="6" style="208" bestFit="1" customWidth="1"/>
    <col min="12560" max="12560" width="14.85546875" style="208" customWidth="1"/>
    <col min="12561" max="12561" width="14.85546875" style="208" bestFit="1" customWidth="1"/>
    <col min="12562" max="12800" width="9.140625" style="208"/>
    <col min="12801" max="12801" width="4" style="208" bestFit="1" customWidth="1"/>
    <col min="12802" max="12802" width="22.85546875" style="208" bestFit="1" customWidth="1"/>
    <col min="12803" max="12803" width="10.28515625" style="208" customWidth="1"/>
    <col min="12804" max="12804" width="11.42578125" style="208" bestFit="1" customWidth="1"/>
    <col min="12805" max="12805" width="3.85546875" style="208" bestFit="1" customWidth="1"/>
    <col min="12806" max="12806" width="11.42578125" style="208" bestFit="1" customWidth="1"/>
    <col min="12807" max="12807" width="7.5703125" style="208" bestFit="1" customWidth="1"/>
    <col min="12808" max="12808" width="12.5703125" style="208" bestFit="1" customWidth="1"/>
    <col min="12809" max="12809" width="18.42578125" style="208" customWidth="1"/>
    <col min="12810" max="12810" width="9.140625" style="208"/>
    <col min="12811" max="12811" width="6" style="208" bestFit="1" customWidth="1"/>
    <col min="12812" max="12812" width="14.85546875" style="208" customWidth="1"/>
    <col min="12813" max="12813" width="18.42578125" style="208" customWidth="1"/>
    <col min="12814" max="12814" width="9.140625" style="208"/>
    <col min="12815" max="12815" width="6" style="208" bestFit="1" customWidth="1"/>
    <col min="12816" max="12816" width="14.85546875" style="208" customWidth="1"/>
    <col min="12817" max="12817" width="14.85546875" style="208" bestFit="1" customWidth="1"/>
    <col min="12818" max="13056" width="9.140625" style="208"/>
    <col min="13057" max="13057" width="4" style="208" bestFit="1" customWidth="1"/>
    <col min="13058" max="13058" width="22.85546875" style="208" bestFit="1" customWidth="1"/>
    <col min="13059" max="13059" width="10.28515625" style="208" customWidth="1"/>
    <col min="13060" max="13060" width="11.42578125" style="208" bestFit="1" customWidth="1"/>
    <col min="13061" max="13061" width="3.85546875" style="208" bestFit="1" customWidth="1"/>
    <col min="13062" max="13062" width="11.42578125" style="208" bestFit="1" customWidth="1"/>
    <col min="13063" max="13063" width="7.5703125" style="208" bestFit="1" customWidth="1"/>
    <col min="13064" max="13064" width="12.5703125" style="208" bestFit="1" customWidth="1"/>
    <col min="13065" max="13065" width="18.42578125" style="208" customWidth="1"/>
    <col min="13066" max="13066" width="9.140625" style="208"/>
    <col min="13067" max="13067" width="6" style="208" bestFit="1" customWidth="1"/>
    <col min="13068" max="13068" width="14.85546875" style="208" customWidth="1"/>
    <col min="13069" max="13069" width="18.42578125" style="208" customWidth="1"/>
    <col min="13070" max="13070" width="9.140625" style="208"/>
    <col min="13071" max="13071" width="6" style="208" bestFit="1" customWidth="1"/>
    <col min="13072" max="13072" width="14.85546875" style="208" customWidth="1"/>
    <col min="13073" max="13073" width="14.85546875" style="208" bestFit="1" customWidth="1"/>
    <col min="13074" max="13312" width="9.140625" style="208"/>
    <col min="13313" max="13313" width="4" style="208" bestFit="1" customWidth="1"/>
    <col min="13314" max="13314" width="22.85546875" style="208" bestFit="1" customWidth="1"/>
    <col min="13315" max="13315" width="10.28515625" style="208" customWidth="1"/>
    <col min="13316" max="13316" width="11.42578125" style="208" bestFit="1" customWidth="1"/>
    <col min="13317" max="13317" width="3.85546875" style="208" bestFit="1" customWidth="1"/>
    <col min="13318" max="13318" width="11.42578125" style="208" bestFit="1" customWidth="1"/>
    <col min="13319" max="13319" width="7.5703125" style="208" bestFit="1" customWidth="1"/>
    <col min="13320" max="13320" width="12.5703125" style="208" bestFit="1" customWidth="1"/>
    <col min="13321" max="13321" width="18.42578125" style="208" customWidth="1"/>
    <col min="13322" max="13322" width="9.140625" style="208"/>
    <col min="13323" max="13323" width="6" style="208" bestFit="1" customWidth="1"/>
    <col min="13324" max="13324" width="14.85546875" style="208" customWidth="1"/>
    <col min="13325" max="13325" width="18.42578125" style="208" customWidth="1"/>
    <col min="13326" max="13326" width="9.140625" style="208"/>
    <col min="13327" max="13327" width="6" style="208" bestFit="1" customWidth="1"/>
    <col min="13328" max="13328" width="14.85546875" style="208" customWidth="1"/>
    <col min="13329" max="13329" width="14.85546875" style="208" bestFit="1" customWidth="1"/>
    <col min="13330" max="13568" width="9.140625" style="208"/>
    <col min="13569" max="13569" width="4" style="208" bestFit="1" customWidth="1"/>
    <col min="13570" max="13570" width="22.85546875" style="208" bestFit="1" customWidth="1"/>
    <col min="13571" max="13571" width="10.28515625" style="208" customWidth="1"/>
    <col min="13572" max="13572" width="11.42578125" style="208" bestFit="1" customWidth="1"/>
    <col min="13573" max="13573" width="3.85546875" style="208" bestFit="1" customWidth="1"/>
    <col min="13574" max="13574" width="11.42578125" style="208" bestFit="1" customWidth="1"/>
    <col min="13575" max="13575" width="7.5703125" style="208" bestFit="1" customWidth="1"/>
    <col min="13576" max="13576" width="12.5703125" style="208" bestFit="1" customWidth="1"/>
    <col min="13577" max="13577" width="18.42578125" style="208" customWidth="1"/>
    <col min="13578" max="13578" width="9.140625" style="208"/>
    <col min="13579" max="13579" width="6" style="208" bestFit="1" customWidth="1"/>
    <col min="13580" max="13580" width="14.85546875" style="208" customWidth="1"/>
    <col min="13581" max="13581" width="18.42578125" style="208" customWidth="1"/>
    <col min="13582" max="13582" width="9.140625" style="208"/>
    <col min="13583" max="13583" width="6" style="208" bestFit="1" customWidth="1"/>
    <col min="13584" max="13584" width="14.85546875" style="208" customWidth="1"/>
    <col min="13585" max="13585" width="14.85546875" style="208" bestFit="1" customWidth="1"/>
    <col min="13586" max="13824" width="9.140625" style="208"/>
    <col min="13825" max="13825" width="4" style="208" bestFit="1" customWidth="1"/>
    <col min="13826" max="13826" width="22.85546875" style="208" bestFit="1" customWidth="1"/>
    <col min="13827" max="13827" width="10.28515625" style="208" customWidth="1"/>
    <col min="13828" max="13828" width="11.42578125" style="208" bestFit="1" customWidth="1"/>
    <col min="13829" max="13829" width="3.85546875" style="208" bestFit="1" customWidth="1"/>
    <col min="13830" max="13830" width="11.42578125" style="208" bestFit="1" customWidth="1"/>
    <col min="13831" max="13831" width="7.5703125" style="208" bestFit="1" customWidth="1"/>
    <col min="13832" max="13832" width="12.5703125" style="208" bestFit="1" customWidth="1"/>
    <col min="13833" max="13833" width="18.42578125" style="208" customWidth="1"/>
    <col min="13834" max="13834" width="9.140625" style="208"/>
    <col min="13835" max="13835" width="6" style="208" bestFit="1" customWidth="1"/>
    <col min="13836" max="13836" width="14.85546875" style="208" customWidth="1"/>
    <col min="13837" max="13837" width="18.42578125" style="208" customWidth="1"/>
    <col min="13838" max="13838" width="9.140625" style="208"/>
    <col min="13839" max="13839" width="6" style="208" bestFit="1" customWidth="1"/>
    <col min="13840" max="13840" width="14.85546875" style="208" customWidth="1"/>
    <col min="13841" max="13841" width="14.85546875" style="208" bestFit="1" customWidth="1"/>
    <col min="13842" max="14080" width="9.140625" style="208"/>
    <col min="14081" max="14081" width="4" style="208" bestFit="1" customWidth="1"/>
    <col min="14082" max="14082" width="22.85546875" style="208" bestFit="1" customWidth="1"/>
    <col min="14083" max="14083" width="10.28515625" style="208" customWidth="1"/>
    <col min="14084" max="14084" width="11.42578125" style="208" bestFit="1" customWidth="1"/>
    <col min="14085" max="14085" width="3.85546875" style="208" bestFit="1" customWidth="1"/>
    <col min="14086" max="14086" width="11.42578125" style="208" bestFit="1" customWidth="1"/>
    <col min="14087" max="14087" width="7.5703125" style="208" bestFit="1" customWidth="1"/>
    <col min="14088" max="14088" width="12.5703125" style="208" bestFit="1" customWidth="1"/>
    <col min="14089" max="14089" width="18.42578125" style="208" customWidth="1"/>
    <col min="14090" max="14090" width="9.140625" style="208"/>
    <col min="14091" max="14091" width="6" style="208" bestFit="1" customWidth="1"/>
    <col min="14092" max="14092" width="14.85546875" style="208" customWidth="1"/>
    <col min="14093" max="14093" width="18.42578125" style="208" customWidth="1"/>
    <col min="14094" max="14094" width="9.140625" style="208"/>
    <col min="14095" max="14095" width="6" style="208" bestFit="1" customWidth="1"/>
    <col min="14096" max="14096" width="14.85546875" style="208" customWidth="1"/>
    <col min="14097" max="14097" width="14.85546875" style="208" bestFit="1" customWidth="1"/>
    <col min="14098" max="14336" width="9.140625" style="208"/>
    <col min="14337" max="14337" width="4" style="208" bestFit="1" customWidth="1"/>
    <col min="14338" max="14338" width="22.85546875" style="208" bestFit="1" customWidth="1"/>
    <col min="14339" max="14339" width="10.28515625" style="208" customWidth="1"/>
    <col min="14340" max="14340" width="11.42578125" style="208" bestFit="1" customWidth="1"/>
    <col min="14341" max="14341" width="3.85546875" style="208" bestFit="1" customWidth="1"/>
    <col min="14342" max="14342" width="11.42578125" style="208" bestFit="1" customWidth="1"/>
    <col min="14343" max="14343" width="7.5703125" style="208" bestFit="1" customWidth="1"/>
    <col min="14344" max="14344" width="12.5703125" style="208" bestFit="1" customWidth="1"/>
    <col min="14345" max="14345" width="18.42578125" style="208" customWidth="1"/>
    <col min="14346" max="14346" width="9.140625" style="208"/>
    <col min="14347" max="14347" width="6" style="208" bestFit="1" customWidth="1"/>
    <col min="14348" max="14348" width="14.85546875" style="208" customWidth="1"/>
    <col min="14349" max="14349" width="18.42578125" style="208" customWidth="1"/>
    <col min="14350" max="14350" width="9.140625" style="208"/>
    <col min="14351" max="14351" width="6" style="208" bestFit="1" customWidth="1"/>
    <col min="14352" max="14352" width="14.85546875" style="208" customWidth="1"/>
    <col min="14353" max="14353" width="14.85546875" style="208" bestFit="1" customWidth="1"/>
    <col min="14354" max="14592" width="9.140625" style="208"/>
    <col min="14593" max="14593" width="4" style="208" bestFit="1" customWidth="1"/>
    <col min="14594" max="14594" width="22.85546875" style="208" bestFit="1" customWidth="1"/>
    <col min="14595" max="14595" width="10.28515625" style="208" customWidth="1"/>
    <col min="14596" max="14596" width="11.42578125" style="208" bestFit="1" customWidth="1"/>
    <col min="14597" max="14597" width="3.85546875" style="208" bestFit="1" customWidth="1"/>
    <col min="14598" max="14598" width="11.42578125" style="208" bestFit="1" customWidth="1"/>
    <col min="14599" max="14599" width="7.5703125" style="208" bestFit="1" customWidth="1"/>
    <col min="14600" max="14600" width="12.5703125" style="208" bestFit="1" customWidth="1"/>
    <col min="14601" max="14601" width="18.42578125" style="208" customWidth="1"/>
    <col min="14602" max="14602" width="9.140625" style="208"/>
    <col min="14603" max="14603" width="6" style="208" bestFit="1" customWidth="1"/>
    <col min="14604" max="14604" width="14.85546875" style="208" customWidth="1"/>
    <col min="14605" max="14605" width="18.42578125" style="208" customWidth="1"/>
    <col min="14606" max="14606" width="9.140625" style="208"/>
    <col min="14607" max="14607" width="6" style="208" bestFit="1" customWidth="1"/>
    <col min="14608" max="14608" width="14.85546875" style="208" customWidth="1"/>
    <col min="14609" max="14609" width="14.85546875" style="208" bestFit="1" customWidth="1"/>
    <col min="14610" max="14848" width="9.140625" style="208"/>
    <col min="14849" max="14849" width="4" style="208" bestFit="1" customWidth="1"/>
    <col min="14850" max="14850" width="22.85546875" style="208" bestFit="1" customWidth="1"/>
    <col min="14851" max="14851" width="10.28515625" style="208" customWidth="1"/>
    <col min="14852" max="14852" width="11.42578125" style="208" bestFit="1" customWidth="1"/>
    <col min="14853" max="14853" width="3.85546875" style="208" bestFit="1" customWidth="1"/>
    <col min="14854" max="14854" width="11.42578125" style="208" bestFit="1" customWidth="1"/>
    <col min="14855" max="14855" width="7.5703125" style="208" bestFit="1" customWidth="1"/>
    <col min="14856" max="14856" width="12.5703125" style="208" bestFit="1" customWidth="1"/>
    <col min="14857" max="14857" width="18.42578125" style="208" customWidth="1"/>
    <col min="14858" max="14858" width="9.140625" style="208"/>
    <col min="14859" max="14859" width="6" style="208" bestFit="1" customWidth="1"/>
    <col min="14860" max="14860" width="14.85546875" style="208" customWidth="1"/>
    <col min="14861" max="14861" width="18.42578125" style="208" customWidth="1"/>
    <col min="14862" max="14862" width="9.140625" style="208"/>
    <col min="14863" max="14863" width="6" style="208" bestFit="1" customWidth="1"/>
    <col min="14864" max="14864" width="14.85546875" style="208" customWidth="1"/>
    <col min="14865" max="14865" width="14.85546875" style="208" bestFit="1" customWidth="1"/>
    <col min="14866" max="15104" width="9.140625" style="208"/>
    <col min="15105" max="15105" width="4" style="208" bestFit="1" customWidth="1"/>
    <col min="15106" max="15106" width="22.85546875" style="208" bestFit="1" customWidth="1"/>
    <col min="15107" max="15107" width="10.28515625" style="208" customWidth="1"/>
    <col min="15108" max="15108" width="11.42578125" style="208" bestFit="1" customWidth="1"/>
    <col min="15109" max="15109" width="3.85546875" style="208" bestFit="1" customWidth="1"/>
    <col min="15110" max="15110" width="11.42578125" style="208" bestFit="1" customWidth="1"/>
    <col min="15111" max="15111" width="7.5703125" style="208" bestFit="1" customWidth="1"/>
    <col min="15112" max="15112" width="12.5703125" style="208" bestFit="1" customWidth="1"/>
    <col min="15113" max="15113" width="18.42578125" style="208" customWidth="1"/>
    <col min="15114" max="15114" width="9.140625" style="208"/>
    <col min="15115" max="15115" width="6" style="208" bestFit="1" customWidth="1"/>
    <col min="15116" max="15116" width="14.85546875" style="208" customWidth="1"/>
    <col min="15117" max="15117" width="18.42578125" style="208" customWidth="1"/>
    <col min="15118" max="15118" width="9.140625" style="208"/>
    <col min="15119" max="15119" width="6" style="208" bestFit="1" customWidth="1"/>
    <col min="15120" max="15120" width="14.85546875" style="208" customWidth="1"/>
    <col min="15121" max="15121" width="14.85546875" style="208" bestFit="1" customWidth="1"/>
    <col min="15122" max="15360" width="9.140625" style="208"/>
    <col min="15361" max="15361" width="4" style="208" bestFit="1" customWidth="1"/>
    <col min="15362" max="15362" width="22.85546875" style="208" bestFit="1" customWidth="1"/>
    <col min="15363" max="15363" width="10.28515625" style="208" customWidth="1"/>
    <col min="15364" max="15364" width="11.42578125" style="208" bestFit="1" customWidth="1"/>
    <col min="15365" max="15365" width="3.85546875" style="208" bestFit="1" customWidth="1"/>
    <col min="15366" max="15366" width="11.42578125" style="208" bestFit="1" customWidth="1"/>
    <col min="15367" max="15367" width="7.5703125" style="208" bestFit="1" customWidth="1"/>
    <col min="15368" max="15368" width="12.5703125" style="208" bestFit="1" customWidth="1"/>
    <col min="15369" max="15369" width="18.42578125" style="208" customWidth="1"/>
    <col min="15370" max="15370" width="9.140625" style="208"/>
    <col min="15371" max="15371" width="6" style="208" bestFit="1" customWidth="1"/>
    <col min="15372" max="15372" width="14.85546875" style="208" customWidth="1"/>
    <col min="15373" max="15373" width="18.42578125" style="208" customWidth="1"/>
    <col min="15374" max="15374" width="9.140625" style="208"/>
    <col min="15375" max="15375" width="6" style="208" bestFit="1" customWidth="1"/>
    <col min="15376" max="15376" width="14.85546875" style="208" customWidth="1"/>
    <col min="15377" max="15377" width="14.85546875" style="208" bestFit="1" customWidth="1"/>
    <col min="15378" max="15616" width="9.140625" style="208"/>
    <col min="15617" max="15617" width="4" style="208" bestFit="1" customWidth="1"/>
    <col min="15618" max="15618" width="22.85546875" style="208" bestFit="1" customWidth="1"/>
    <col min="15619" max="15619" width="10.28515625" style="208" customWidth="1"/>
    <col min="15620" max="15620" width="11.42578125" style="208" bestFit="1" customWidth="1"/>
    <col min="15621" max="15621" width="3.85546875" style="208" bestFit="1" customWidth="1"/>
    <col min="15622" max="15622" width="11.42578125" style="208" bestFit="1" customWidth="1"/>
    <col min="15623" max="15623" width="7.5703125" style="208" bestFit="1" customWidth="1"/>
    <col min="15624" max="15624" width="12.5703125" style="208" bestFit="1" customWidth="1"/>
    <col min="15625" max="15625" width="18.42578125" style="208" customWidth="1"/>
    <col min="15626" max="15626" width="9.140625" style="208"/>
    <col min="15627" max="15627" width="6" style="208" bestFit="1" customWidth="1"/>
    <col min="15628" max="15628" width="14.85546875" style="208" customWidth="1"/>
    <col min="15629" max="15629" width="18.42578125" style="208" customWidth="1"/>
    <col min="15630" max="15630" width="9.140625" style="208"/>
    <col min="15631" max="15631" width="6" style="208" bestFit="1" customWidth="1"/>
    <col min="15632" max="15632" width="14.85546875" style="208" customWidth="1"/>
    <col min="15633" max="15633" width="14.85546875" style="208" bestFit="1" customWidth="1"/>
    <col min="15634" max="15872" width="9.140625" style="208"/>
    <col min="15873" max="15873" width="4" style="208" bestFit="1" customWidth="1"/>
    <col min="15874" max="15874" width="22.85546875" style="208" bestFit="1" customWidth="1"/>
    <col min="15875" max="15875" width="10.28515625" style="208" customWidth="1"/>
    <col min="15876" max="15876" width="11.42578125" style="208" bestFit="1" customWidth="1"/>
    <col min="15877" max="15877" width="3.85546875" style="208" bestFit="1" customWidth="1"/>
    <col min="15878" max="15878" width="11.42578125" style="208" bestFit="1" customWidth="1"/>
    <col min="15879" max="15879" width="7.5703125" style="208" bestFit="1" customWidth="1"/>
    <col min="15880" max="15880" width="12.5703125" style="208" bestFit="1" customWidth="1"/>
    <col min="15881" max="15881" width="18.42578125" style="208" customWidth="1"/>
    <col min="15882" max="15882" width="9.140625" style="208"/>
    <col min="15883" max="15883" width="6" style="208" bestFit="1" customWidth="1"/>
    <col min="15884" max="15884" width="14.85546875" style="208" customWidth="1"/>
    <col min="15885" max="15885" width="18.42578125" style="208" customWidth="1"/>
    <col min="15886" max="15886" width="9.140625" style="208"/>
    <col min="15887" max="15887" width="6" style="208" bestFit="1" customWidth="1"/>
    <col min="15888" max="15888" width="14.85546875" style="208" customWidth="1"/>
    <col min="15889" max="15889" width="14.85546875" style="208" bestFit="1" customWidth="1"/>
    <col min="15890" max="16128" width="9.140625" style="208"/>
    <col min="16129" max="16129" width="4" style="208" bestFit="1" customWidth="1"/>
    <col min="16130" max="16130" width="22.85546875" style="208" bestFit="1" customWidth="1"/>
    <col min="16131" max="16131" width="10.28515625" style="208" customWidth="1"/>
    <col min="16132" max="16132" width="11.42578125" style="208" bestFit="1" customWidth="1"/>
    <col min="16133" max="16133" width="3.85546875" style="208" bestFit="1" customWidth="1"/>
    <col min="16134" max="16134" width="11.42578125" style="208" bestFit="1" customWidth="1"/>
    <col min="16135" max="16135" width="7.5703125" style="208" bestFit="1" customWidth="1"/>
    <col min="16136" max="16136" width="12.5703125" style="208" bestFit="1" customWidth="1"/>
    <col min="16137" max="16137" width="18.42578125" style="208" customWidth="1"/>
    <col min="16138" max="16138" width="9.140625" style="208"/>
    <col min="16139" max="16139" width="6" style="208" bestFit="1" customWidth="1"/>
    <col min="16140" max="16140" width="14.85546875" style="208" customWidth="1"/>
    <col min="16141" max="16141" width="18.42578125" style="208" customWidth="1"/>
    <col min="16142" max="16142" width="9.140625" style="208"/>
    <col min="16143" max="16143" width="6" style="208" bestFit="1" customWidth="1"/>
    <col min="16144" max="16144" width="14.85546875" style="208" customWidth="1"/>
    <col min="16145" max="16145" width="14.85546875" style="208" bestFit="1" customWidth="1"/>
    <col min="16146" max="16384" width="9.140625" style="208"/>
  </cols>
  <sheetData>
    <row r="1" spans="1:17" ht="21" x14ac:dyDescent="0.15">
      <c r="A1" s="370" t="s">
        <v>197</v>
      </c>
      <c r="B1" s="371"/>
      <c r="C1" s="371"/>
      <c r="D1" s="371"/>
      <c r="E1" s="371"/>
      <c r="F1" s="371"/>
      <c r="G1" s="371"/>
      <c r="H1" s="371"/>
      <c r="I1" s="371"/>
      <c r="J1" s="371"/>
      <c r="K1" s="371"/>
      <c r="L1" s="371"/>
      <c r="M1" s="371"/>
      <c r="N1" s="371"/>
      <c r="O1" s="371"/>
      <c r="P1" s="371"/>
      <c r="Q1" s="371"/>
    </row>
    <row r="3" spans="1:17" x14ac:dyDescent="0.15">
      <c r="A3" s="209"/>
      <c r="B3" s="208" t="s">
        <v>133</v>
      </c>
    </row>
    <row r="6" spans="1:17" ht="18.75" x14ac:dyDescent="0.15">
      <c r="A6" s="210" t="s">
        <v>134</v>
      </c>
    </row>
    <row r="7" spans="1:17" ht="13.5" thickBot="1" x14ac:dyDescent="0.2"/>
    <row r="8" spans="1:17" x14ac:dyDescent="0.15">
      <c r="A8" s="303" t="s">
        <v>91</v>
      </c>
      <c r="B8" s="304"/>
      <c r="C8" s="309" t="s">
        <v>135</v>
      </c>
      <c r="D8" s="311" t="s">
        <v>136</v>
      </c>
      <c r="E8" s="312"/>
      <c r="F8" s="312"/>
      <c r="G8" s="313"/>
      <c r="H8" s="317" t="s">
        <v>137</v>
      </c>
      <c r="I8" s="319" t="s">
        <v>164</v>
      </c>
      <c r="J8" s="320"/>
      <c r="K8" s="320"/>
      <c r="L8" s="321"/>
      <c r="M8" s="319" t="s">
        <v>165</v>
      </c>
      <c r="N8" s="320"/>
      <c r="O8" s="320"/>
      <c r="P8" s="322"/>
      <c r="Q8" s="323" t="s">
        <v>138</v>
      </c>
    </row>
    <row r="9" spans="1:17" x14ac:dyDescent="0.15">
      <c r="A9" s="305"/>
      <c r="B9" s="306"/>
      <c r="C9" s="310"/>
      <c r="D9" s="314"/>
      <c r="E9" s="315"/>
      <c r="F9" s="315"/>
      <c r="G9" s="316"/>
      <c r="H9" s="318"/>
      <c r="I9" s="298" t="s">
        <v>139</v>
      </c>
      <c r="J9" s="125" t="s">
        <v>140</v>
      </c>
      <c r="K9" s="300" t="s">
        <v>141</v>
      </c>
      <c r="L9" s="126" t="s">
        <v>142</v>
      </c>
      <c r="M9" s="298" t="s">
        <v>139</v>
      </c>
      <c r="N9" s="125" t="s">
        <v>140</v>
      </c>
      <c r="O9" s="300" t="s">
        <v>141</v>
      </c>
      <c r="P9" s="126" t="s">
        <v>142</v>
      </c>
      <c r="Q9" s="324"/>
    </row>
    <row r="10" spans="1:17" ht="13.5" thickBot="1" x14ac:dyDescent="0.2">
      <c r="A10" s="307"/>
      <c r="B10" s="308"/>
      <c r="C10" s="206" t="s">
        <v>143</v>
      </c>
      <c r="D10" s="128" t="s">
        <v>144</v>
      </c>
      <c r="E10" s="129" t="s">
        <v>145</v>
      </c>
      <c r="F10" s="130" t="s">
        <v>144</v>
      </c>
      <c r="G10" s="131" t="s">
        <v>147</v>
      </c>
      <c r="H10" s="132" t="s">
        <v>148</v>
      </c>
      <c r="I10" s="299"/>
      <c r="J10" s="207" t="s">
        <v>149</v>
      </c>
      <c r="K10" s="301"/>
      <c r="L10" s="132" t="s">
        <v>150</v>
      </c>
      <c r="M10" s="299"/>
      <c r="N10" s="207" t="s">
        <v>149</v>
      </c>
      <c r="O10" s="301"/>
      <c r="P10" s="132" t="s">
        <v>150</v>
      </c>
      <c r="Q10" s="134" t="s">
        <v>151</v>
      </c>
    </row>
    <row r="11" spans="1:17" ht="28.5" customHeight="1" thickTop="1" x14ac:dyDescent="0.15">
      <c r="A11" s="135">
        <v>1</v>
      </c>
      <c r="B11" s="211" t="s">
        <v>179</v>
      </c>
      <c r="C11" s="212">
        <v>300</v>
      </c>
      <c r="D11" s="213">
        <v>0.33333333333333331</v>
      </c>
      <c r="E11" s="214" t="s">
        <v>180</v>
      </c>
      <c r="F11" s="215">
        <v>0.75</v>
      </c>
      <c r="G11" s="216">
        <v>10</v>
      </c>
      <c r="H11" s="217">
        <f>$C11*$G11</f>
        <v>3000</v>
      </c>
      <c r="I11" s="218" t="s">
        <v>181</v>
      </c>
      <c r="J11" s="219">
        <v>37</v>
      </c>
      <c r="K11" s="219">
        <v>20</v>
      </c>
      <c r="L11" s="220">
        <f>$H11*$J11*$K11/1000</f>
        <v>2220</v>
      </c>
      <c r="M11" s="218" t="s">
        <v>182</v>
      </c>
      <c r="N11" s="219">
        <v>18</v>
      </c>
      <c r="O11" s="219">
        <v>20</v>
      </c>
      <c r="P11" s="221">
        <f t="shared" ref="P11:P20" si="0">$H11*$N11*$O11/1000</f>
        <v>1080</v>
      </c>
      <c r="Q11" s="222">
        <f t="shared" ref="Q11:Q20" si="1">$L11-$P11</f>
        <v>1140</v>
      </c>
    </row>
    <row r="12" spans="1:17" ht="28.5" customHeight="1" x14ac:dyDescent="0.15">
      <c r="A12" s="140">
        <v>2</v>
      </c>
      <c r="B12" s="211" t="s">
        <v>183</v>
      </c>
      <c r="C12" s="212">
        <v>300</v>
      </c>
      <c r="D12" s="213">
        <v>0.41666666666666669</v>
      </c>
      <c r="E12" s="214" t="s">
        <v>184</v>
      </c>
      <c r="F12" s="215">
        <v>0.66666666666666663</v>
      </c>
      <c r="G12" s="216">
        <v>6</v>
      </c>
      <c r="H12" s="217">
        <f t="shared" ref="H12:H20" si="2">$C12*$G12</f>
        <v>1800</v>
      </c>
      <c r="I12" s="218" t="s">
        <v>181</v>
      </c>
      <c r="J12" s="219">
        <v>37</v>
      </c>
      <c r="K12" s="219">
        <v>40</v>
      </c>
      <c r="L12" s="220">
        <f t="shared" ref="L12:L20" si="3">$H12*$J12*$K12/1000</f>
        <v>2664</v>
      </c>
      <c r="M12" s="218" t="s">
        <v>182</v>
      </c>
      <c r="N12" s="219">
        <v>18</v>
      </c>
      <c r="O12" s="219">
        <v>40</v>
      </c>
      <c r="P12" s="221">
        <f t="shared" si="0"/>
        <v>1296</v>
      </c>
      <c r="Q12" s="222">
        <f t="shared" si="1"/>
        <v>1368</v>
      </c>
    </row>
    <row r="13" spans="1:17" ht="28.5" customHeight="1" x14ac:dyDescent="0.15">
      <c r="A13" s="140">
        <v>3</v>
      </c>
      <c r="B13" s="211" t="s">
        <v>185</v>
      </c>
      <c r="C13" s="212">
        <v>300</v>
      </c>
      <c r="D13" s="213">
        <v>0.33333333333333331</v>
      </c>
      <c r="E13" s="214" t="s">
        <v>184</v>
      </c>
      <c r="F13" s="223">
        <v>0.91666666666666663</v>
      </c>
      <c r="G13" s="216">
        <v>14</v>
      </c>
      <c r="H13" s="217">
        <f t="shared" si="2"/>
        <v>4200</v>
      </c>
      <c r="I13" s="218" t="s">
        <v>181</v>
      </c>
      <c r="J13" s="219">
        <v>37</v>
      </c>
      <c r="K13" s="219">
        <v>90</v>
      </c>
      <c r="L13" s="220">
        <f t="shared" si="3"/>
        <v>13986</v>
      </c>
      <c r="M13" s="218" t="s">
        <v>182</v>
      </c>
      <c r="N13" s="219">
        <v>18</v>
      </c>
      <c r="O13" s="219">
        <v>90</v>
      </c>
      <c r="P13" s="221">
        <f t="shared" si="0"/>
        <v>6804</v>
      </c>
      <c r="Q13" s="222">
        <f t="shared" si="1"/>
        <v>7182</v>
      </c>
    </row>
    <row r="14" spans="1:17" ht="28.5" customHeight="1" x14ac:dyDescent="0.15">
      <c r="A14" s="140">
        <v>4</v>
      </c>
      <c r="B14" s="211" t="s">
        <v>185</v>
      </c>
      <c r="C14" s="212">
        <v>300</v>
      </c>
      <c r="D14" s="213">
        <v>0.33333333333333331</v>
      </c>
      <c r="E14" s="214" t="s">
        <v>184</v>
      </c>
      <c r="F14" s="223">
        <v>0.91666666666666663</v>
      </c>
      <c r="G14" s="216">
        <v>14</v>
      </c>
      <c r="H14" s="217">
        <f t="shared" si="2"/>
        <v>4200</v>
      </c>
      <c r="I14" s="218" t="s">
        <v>186</v>
      </c>
      <c r="J14" s="219">
        <v>18</v>
      </c>
      <c r="K14" s="219">
        <v>30</v>
      </c>
      <c r="L14" s="220">
        <f t="shared" si="3"/>
        <v>2268</v>
      </c>
      <c r="M14" s="218" t="s">
        <v>187</v>
      </c>
      <c r="N14" s="219">
        <v>9</v>
      </c>
      <c r="O14" s="219">
        <v>30</v>
      </c>
      <c r="P14" s="221">
        <f t="shared" si="0"/>
        <v>1134</v>
      </c>
      <c r="Q14" s="222">
        <f t="shared" si="1"/>
        <v>1134</v>
      </c>
    </row>
    <row r="15" spans="1:17" ht="28.5" customHeight="1" x14ac:dyDescent="0.15">
      <c r="A15" s="140">
        <v>5</v>
      </c>
      <c r="B15" s="211" t="s">
        <v>188</v>
      </c>
      <c r="C15" s="212">
        <v>300</v>
      </c>
      <c r="D15" s="213">
        <v>0.33333333333333331</v>
      </c>
      <c r="E15" s="214" t="s">
        <v>184</v>
      </c>
      <c r="F15" s="215">
        <v>0.91666666666666663</v>
      </c>
      <c r="G15" s="216">
        <v>14</v>
      </c>
      <c r="H15" s="217">
        <f t="shared" si="2"/>
        <v>4200</v>
      </c>
      <c r="I15" s="218" t="s">
        <v>181</v>
      </c>
      <c r="J15" s="219">
        <v>37</v>
      </c>
      <c r="K15" s="219">
        <v>20</v>
      </c>
      <c r="L15" s="220">
        <f>$H15*$J15*$K15/1000</f>
        <v>3108</v>
      </c>
      <c r="M15" s="218" t="s">
        <v>182</v>
      </c>
      <c r="N15" s="219">
        <v>18</v>
      </c>
      <c r="O15" s="219">
        <v>20</v>
      </c>
      <c r="P15" s="221">
        <f t="shared" si="0"/>
        <v>1512</v>
      </c>
      <c r="Q15" s="222">
        <f t="shared" si="1"/>
        <v>1596</v>
      </c>
    </row>
    <row r="16" spans="1:17" ht="28.5" customHeight="1" x14ac:dyDescent="0.15">
      <c r="A16" s="140">
        <v>6</v>
      </c>
      <c r="B16" s="211" t="s">
        <v>189</v>
      </c>
      <c r="C16" s="212">
        <v>300</v>
      </c>
      <c r="D16" s="213">
        <v>0.33333333333333331</v>
      </c>
      <c r="E16" s="214" t="s">
        <v>184</v>
      </c>
      <c r="F16" s="215">
        <v>0.91666666666666663</v>
      </c>
      <c r="G16" s="216">
        <v>14</v>
      </c>
      <c r="H16" s="217">
        <f t="shared" si="2"/>
        <v>4200</v>
      </c>
      <c r="I16" s="218" t="s">
        <v>181</v>
      </c>
      <c r="J16" s="219">
        <v>37</v>
      </c>
      <c r="K16" s="219">
        <v>50</v>
      </c>
      <c r="L16" s="220">
        <f t="shared" si="3"/>
        <v>7770</v>
      </c>
      <c r="M16" s="218" t="s">
        <v>182</v>
      </c>
      <c r="N16" s="219">
        <v>18</v>
      </c>
      <c r="O16" s="219">
        <v>50</v>
      </c>
      <c r="P16" s="221">
        <f t="shared" si="0"/>
        <v>3780</v>
      </c>
      <c r="Q16" s="222">
        <f t="shared" si="1"/>
        <v>3990</v>
      </c>
    </row>
    <row r="17" spans="1:17" ht="28.5" customHeight="1" x14ac:dyDescent="0.15">
      <c r="A17" s="140">
        <v>7</v>
      </c>
      <c r="B17" s="211" t="s">
        <v>190</v>
      </c>
      <c r="C17" s="212">
        <v>300</v>
      </c>
      <c r="D17" s="213">
        <v>0.33333333333333331</v>
      </c>
      <c r="E17" s="214" t="s">
        <v>184</v>
      </c>
      <c r="F17" s="215">
        <v>0.91666666666666663</v>
      </c>
      <c r="G17" s="216">
        <v>14</v>
      </c>
      <c r="H17" s="217">
        <f t="shared" si="2"/>
        <v>4200</v>
      </c>
      <c r="I17" s="218" t="s">
        <v>186</v>
      </c>
      <c r="J17" s="219">
        <v>18</v>
      </c>
      <c r="K17" s="219">
        <v>30</v>
      </c>
      <c r="L17" s="220">
        <f t="shared" si="3"/>
        <v>2268</v>
      </c>
      <c r="M17" s="218" t="s">
        <v>187</v>
      </c>
      <c r="N17" s="219">
        <v>9</v>
      </c>
      <c r="O17" s="219">
        <v>30</v>
      </c>
      <c r="P17" s="221">
        <f t="shared" si="0"/>
        <v>1134</v>
      </c>
      <c r="Q17" s="222">
        <f t="shared" si="1"/>
        <v>1134</v>
      </c>
    </row>
    <row r="18" spans="1:17" ht="28.5" customHeight="1" x14ac:dyDescent="0.15">
      <c r="A18" s="140">
        <v>8</v>
      </c>
      <c r="B18" s="211" t="s">
        <v>191</v>
      </c>
      <c r="C18" s="212">
        <v>300</v>
      </c>
      <c r="D18" s="213">
        <v>0.33333333333333331</v>
      </c>
      <c r="E18" s="214" t="s">
        <v>184</v>
      </c>
      <c r="F18" s="215">
        <v>0.91666666666666663</v>
      </c>
      <c r="G18" s="216">
        <v>14</v>
      </c>
      <c r="H18" s="217">
        <f t="shared" si="2"/>
        <v>4200</v>
      </c>
      <c r="I18" s="218" t="s">
        <v>181</v>
      </c>
      <c r="J18" s="219">
        <v>37</v>
      </c>
      <c r="K18" s="219">
        <v>50</v>
      </c>
      <c r="L18" s="220">
        <f t="shared" si="3"/>
        <v>7770</v>
      </c>
      <c r="M18" s="218" t="s">
        <v>182</v>
      </c>
      <c r="N18" s="219">
        <v>18</v>
      </c>
      <c r="O18" s="219">
        <v>50</v>
      </c>
      <c r="P18" s="221">
        <f t="shared" si="0"/>
        <v>3780</v>
      </c>
      <c r="Q18" s="222">
        <f t="shared" si="1"/>
        <v>3990</v>
      </c>
    </row>
    <row r="19" spans="1:17" ht="28.5" customHeight="1" x14ac:dyDescent="0.15">
      <c r="A19" s="140">
        <v>9</v>
      </c>
      <c r="B19" s="211" t="s">
        <v>192</v>
      </c>
      <c r="C19" s="212">
        <v>300</v>
      </c>
      <c r="D19" s="213">
        <v>0.33333333333333331</v>
      </c>
      <c r="E19" s="214" t="s">
        <v>184</v>
      </c>
      <c r="F19" s="215">
        <v>0.91666666666666663</v>
      </c>
      <c r="G19" s="216">
        <v>14</v>
      </c>
      <c r="H19" s="217">
        <f t="shared" si="2"/>
        <v>4200</v>
      </c>
      <c r="I19" s="218" t="s">
        <v>186</v>
      </c>
      <c r="J19" s="219">
        <v>18</v>
      </c>
      <c r="K19" s="219">
        <v>30</v>
      </c>
      <c r="L19" s="220">
        <f t="shared" si="3"/>
        <v>2268</v>
      </c>
      <c r="M19" s="218" t="s">
        <v>187</v>
      </c>
      <c r="N19" s="219">
        <v>9</v>
      </c>
      <c r="O19" s="219">
        <v>30</v>
      </c>
      <c r="P19" s="221">
        <f t="shared" si="0"/>
        <v>1134</v>
      </c>
      <c r="Q19" s="222">
        <f t="shared" si="1"/>
        <v>1134</v>
      </c>
    </row>
    <row r="20" spans="1:17" ht="28.5" customHeight="1" x14ac:dyDescent="0.15">
      <c r="A20" s="140">
        <v>10</v>
      </c>
      <c r="B20" s="211" t="s">
        <v>193</v>
      </c>
      <c r="C20" s="212">
        <v>300</v>
      </c>
      <c r="D20" s="213">
        <v>0.33333333333333331</v>
      </c>
      <c r="E20" s="214" t="s">
        <v>184</v>
      </c>
      <c r="F20" s="215">
        <v>0.91666666666666663</v>
      </c>
      <c r="G20" s="216">
        <v>14</v>
      </c>
      <c r="H20" s="217">
        <f t="shared" si="2"/>
        <v>4200</v>
      </c>
      <c r="I20" s="218" t="s">
        <v>186</v>
      </c>
      <c r="J20" s="219">
        <v>18</v>
      </c>
      <c r="K20" s="219">
        <v>30</v>
      </c>
      <c r="L20" s="220">
        <f t="shared" si="3"/>
        <v>2268</v>
      </c>
      <c r="M20" s="218" t="s">
        <v>187</v>
      </c>
      <c r="N20" s="219">
        <v>9</v>
      </c>
      <c r="O20" s="219">
        <v>30</v>
      </c>
      <c r="P20" s="221">
        <f t="shared" si="0"/>
        <v>1134</v>
      </c>
      <c r="Q20" s="222">
        <f t="shared" si="1"/>
        <v>1134</v>
      </c>
    </row>
    <row r="21" spans="1:17" ht="28.5" customHeight="1" x14ac:dyDescent="0.15">
      <c r="A21" s="140">
        <v>11</v>
      </c>
      <c r="B21" s="224"/>
      <c r="C21" s="225"/>
      <c r="D21" s="226"/>
      <c r="E21" s="227"/>
      <c r="F21" s="228"/>
      <c r="G21" s="229"/>
      <c r="H21" s="230">
        <f>$C21*$G21</f>
        <v>0</v>
      </c>
      <c r="I21" s="231"/>
      <c r="J21" s="232"/>
      <c r="K21" s="232"/>
      <c r="L21" s="233">
        <f>$H21*$J21*$K21/1000</f>
        <v>0</v>
      </c>
      <c r="M21" s="231"/>
      <c r="N21" s="232"/>
      <c r="O21" s="232"/>
      <c r="P21" s="234">
        <f>$H21*$N21*$O21/1000</f>
        <v>0</v>
      </c>
      <c r="Q21" s="235">
        <f>$L21-$P21</f>
        <v>0</v>
      </c>
    </row>
    <row r="22" spans="1:17" ht="28.5" customHeight="1" x14ac:dyDescent="0.15">
      <c r="A22" s="140">
        <v>12</v>
      </c>
      <c r="B22" s="224"/>
      <c r="C22" s="225"/>
      <c r="D22" s="226"/>
      <c r="E22" s="227"/>
      <c r="F22" s="228"/>
      <c r="G22" s="229"/>
      <c r="H22" s="230">
        <f>$C22*$G22</f>
        <v>0</v>
      </c>
      <c r="I22" s="231"/>
      <c r="J22" s="232"/>
      <c r="K22" s="232"/>
      <c r="L22" s="233">
        <f>$H22*$J22*$K22/1000</f>
        <v>0</v>
      </c>
      <c r="M22" s="231"/>
      <c r="N22" s="232"/>
      <c r="O22" s="232"/>
      <c r="P22" s="234">
        <f>$H22*$N22*$O22/1000</f>
        <v>0</v>
      </c>
      <c r="Q22" s="235">
        <f>$L22-$P22</f>
        <v>0</v>
      </c>
    </row>
    <row r="23" spans="1:17" ht="28.5" customHeight="1" x14ac:dyDescent="0.15">
      <c r="A23" s="140">
        <v>13</v>
      </c>
      <c r="B23" s="224"/>
      <c r="C23" s="225"/>
      <c r="D23" s="226"/>
      <c r="E23" s="227"/>
      <c r="F23" s="228"/>
      <c r="G23" s="229"/>
      <c r="H23" s="230">
        <f>$C23*$G23</f>
        <v>0</v>
      </c>
      <c r="I23" s="231"/>
      <c r="J23" s="232"/>
      <c r="K23" s="232"/>
      <c r="L23" s="233">
        <f>$H23*$J23*$K23/1000</f>
        <v>0</v>
      </c>
      <c r="M23" s="231"/>
      <c r="N23" s="232"/>
      <c r="O23" s="232"/>
      <c r="P23" s="234">
        <f>$H23*$N23*$O23/1000</f>
        <v>0</v>
      </c>
      <c r="Q23" s="235">
        <f>$L23-$P23</f>
        <v>0</v>
      </c>
    </row>
    <row r="24" spans="1:17" ht="28.5" customHeight="1" x14ac:dyDescent="0.15">
      <c r="A24" s="140">
        <v>14</v>
      </c>
      <c r="B24" s="224"/>
      <c r="C24" s="225"/>
      <c r="D24" s="226"/>
      <c r="E24" s="227"/>
      <c r="F24" s="228"/>
      <c r="G24" s="229"/>
      <c r="H24" s="230">
        <f>$C24*$G24</f>
        <v>0</v>
      </c>
      <c r="I24" s="231"/>
      <c r="J24" s="232"/>
      <c r="K24" s="232"/>
      <c r="L24" s="233">
        <f>$H24*$J24*$K24/1000</f>
        <v>0</v>
      </c>
      <c r="M24" s="231"/>
      <c r="N24" s="232"/>
      <c r="O24" s="232"/>
      <c r="P24" s="234">
        <f>$H24*$N24*$O24/1000</f>
        <v>0</v>
      </c>
      <c r="Q24" s="235">
        <f>$L24-$P24</f>
        <v>0</v>
      </c>
    </row>
    <row r="25" spans="1:17" ht="28.5" customHeight="1" thickBot="1" x14ac:dyDescent="0.2">
      <c r="A25" s="140">
        <v>15</v>
      </c>
      <c r="B25" s="224"/>
      <c r="C25" s="225"/>
      <c r="D25" s="226"/>
      <c r="E25" s="227"/>
      <c r="F25" s="228"/>
      <c r="G25" s="229"/>
      <c r="H25" s="230">
        <f>$C25*$G25</f>
        <v>0</v>
      </c>
      <c r="I25" s="231"/>
      <c r="J25" s="232"/>
      <c r="K25" s="232"/>
      <c r="L25" s="236">
        <f>$H25*$J25*$K25/1000</f>
        <v>0</v>
      </c>
      <c r="M25" s="231"/>
      <c r="N25" s="232"/>
      <c r="O25" s="232"/>
      <c r="P25" s="237">
        <f>$H25*$N25*$O25/1000</f>
        <v>0</v>
      </c>
      <c r="Q25" s="235">
        <f>$L25-$P25</f>
        <v>0</v>
      </c>
    </row>
    <row r="26" spans="1:17" ht="28.5" customHeight="1" thickTop="1" thickBot="1" x14ac:dyDescent="0.2">
      <c r="A26" s="238"/>
      <c r="B26" s="239"/>
      <c r="C26" s="238"/>
      <c r="D26" s="240"/>
      <c r="E26" s="239"/>
      <c r="F26" s="239"/>
      <c r="G26" s="241"/>
      <c r="H26" s="242"/>
      <c r="I26" s="238"/>
      <c r="J26" s="239"/>
      <c r="K26" s="148" t="s">
        <v>152</v>
      </c>
      <c r="L26" s="243">
        <f>ROUNDDOWN(SUM(L11:L25),0)</f>
        <v>46590</v>
      </c>
      <c r="M26" s="239"/>
      <c r="N26" s="239"/>
      <c r="O26" s="148" t="s">
        <v>152</v>
      </c>
      <c r="P26" s="243">
        <f>ROUNDUP(SUM(P11:P25),0)</f>
        <v>22788</v>
      </c>
      <c r="Q26" s="244">
        <f>SUM(Q11:Q25)</f>
        <v>23802</v>
      </c>
    </row>
    <row r="27" spans="1:17" ht="14.25" x14ac:dyDescent="0.15">
      <c r="L27" s="245" t="s">
        <v>194</v>
      </c>
      <c r="P27" s="245" t="s">
        <v>194</v>
      </c>
      <c r="Q27" s="246" t="s">
        <v>195</v>
      </c>
    </row>
    <row r="28" spans="1:17" x14ac:dyDescent="0.15">
      <c r="L28" s="247">
        <f>ROUNDDOWN(L26*0.000531,1)</f>
        <v>24.7</v>
      </c>
      <c r="P28" s="247">
        <f>ROUNDUP(P26*0.000531,1)</f>
        <v>12.2</v>
      </c>
      <c r="Q28" s="247">
        <f>L28-P28</f>
        <v>12.5</v>
      </c>
    </row>
    <row r="29" spans="1:17" ht="17.25" thickBot="1" x14ac:dyDescent="0.2">
      <c r="L29" s="248" t="s">
        <v>196</v>
      </c>
      <c r="P29" s="248" t="s">
        <v>196</v>
      </c>
      <c r="Q29" s="249" t="s">
        <v>196</v>
      </c>
    </row>
    <row r="30" spans="1:17" x14ac:dyDescent="0.15">
      <c r="A30" s="208" t="s">
        <v>166</v>
      </c>
    </row>
    <row r="32" spans="1:17" x14ac:dyDescent="0.15">
      <c r="A32" s="208" t="s">
        <v>153</v>
      </c>
    </row>
    <row r="33" spans="1:1" x14ac:dyDescent="0.15">
      <c r="A33" s="208" t="s">
        <v>167</v>
      </c>
    </row>
  </sheetData>
  <mergeCells count="12">
    <mergeCell ref="M9:M10"/>
    <mergeCell ref="O9:O10"/>
    <mergeCell ref="A1:Q1"/>
    <mergeCell ref="A8:B10"/>
    <mergeCell ref="C8:C9"/>
    <mergeCell ref="D8:G9"/>
    <mergeCell ref="H8:H9"/>
    <mergeCell ref="I8:L8"/>
    <mergeCell ref="M8:P8"/>
    <mergeCell ref="Q8:Q9"/>
    <mergeCell ref="I9:I10"/>
    <mergeCell ref="K9:K10"/>
  </mergeCells>
  <phoneticPr fontId="4"/>
  <pageMargins left="0.70866141732283472" right="0.70866141732283472" top="0.74803149606299213" bottom="0.74803149606299213" header="0.31496062992125984" footer="0.31496062992125984"/>
  <pageSetup paperSize="9" scale="71" orientation="landscape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D3010-9254-412F-958D-4AF9313ABEC2}">
  <dimension ref="A1"/>
  <sheetViews>
    <sheetView zoomScale="60" zoomScaleNormal="60" workbookViewId="0">
      <selection activeCell="Y30" sqref="Y30"/>
    </sheetView>
  </sheetViews>
  <sheetFormatPr defaultRowHeight="12.75" x14ac:dyDescent="0.15"/>
  <cols>
    <col min="1" max="1" width="3.42578125" style="208" customWidth="1"/>
    <col min="2" max="2" width="4.85546875" style="208" customWidth="1"/>
    <col min="3" max="3" width="8.42578125" style="208" customWidth="1"/>
    <col min="4" max="4" width="9.7109375" style="208" customWidth="1"/>
    <col min="5" max="5" width="9.140625" style="208"/>
    <col min="6" max="6" width="9.42578125" style="208" customWidth="1"/>
    <col min="7" max="7" width="9.140625" style="208" customWidth="1"/>
    <col min="8" max="8" width="6.5703125" style="208" customWidth="1"/>
    <col min="9" max="9" width="5.42578125" style="208" customWidth="1"/>
    <col min="10" max="10" width="9.140625" style="208"/>
    <col min="11" max="11" width="8.42578125" style="208" customWidth="1"/>
    <col min="12" max="12" width="9.140625" style="208"/>
    <col min="13" max="13" width="9.5703125" style="208" customWidth="1"/>
    <col min="14" max="14" width="9.140625" style="208"/>
    <col min="15" max="15" width="9.28515625" style="208" customWidth="1"/>
    <col min="16" max="18" width="4.85546875" style="208" customWidth="1"/>
    <col min="19" max="19" width="4.42578125" style="208" customWidth="1"/>
    <col min="20" max="256" width="9.140625" style="208"/>
    <col min="257" max="257" width="3.42578125" style="208" customWidth="1"/>
    <col min="258" max="258" width="4.85546875" style="208" customWidth="1"/>
    <col min="259" max="259" width="8.42578125" style="208" customWidth="1"/>
    <col min="260" max="260" width="9.7109375" style="208" customWidth="1"/>
    <col min="261" max="261" width="9.140625" style="208"/>
    <col min="262" max="262" width="9.42578125" style="208" customWidth="1"/>
    <col min="263" max="263" width="9.140625" style="208"/>
    <col min="264" max="264" width="6.5703125" style="208" customWidth="1"/>
    <col min="265" max="265" width="5.42578125" style="208" customWidth="1"/>
    <col min="266" max="266" width="9.140625" style="208"/>
    <col min="267" max="267" width="8.42578125" style="208" customWidth="1"/>
    <col min="268" max="268" width="9.140625" style="208"/>
    <col min="269" max="269" width="9.5703125" style="208" customWidth="1"/>
    <col min="270" max="270" width="9.140625" style="208"/>
    <col min="271" max="271" width="9.28515625" style="208" customWidth="1"/>
    <col min="272" max="274" width="4.85546875" style="208" customWidth="1"/>
    <col min="275" max="275" width="4.42578125" style="208" customWidth="1"/>
    <col min="276" max="512" width="9.140625" style="208"/>
    <col min="513" max="513" width="3.42578125" style="208" customWidth="1"/>
    <col min="514" max="514" width="4.85546875" style="208" customWidth="1"/>
    <col min="515" max="515" width="8.42578125" style="208" customWidth="1"/>
    <col min="516" max="516" width="9.7109375" style="208" customWidth="1"/>
    <col min="517" max="517" width="9.140625" style="208"/>
    <col min="518" max="518" width="9.42578125" style="208" customWidth="1"/>
    <col min="519" max="519" width="9.140625" style="208"/>
    <col min="520" max="520" width="6.5703125" style="208" customWidth="1"/>
    <col min="521" max="521" width="5.42578125" style="208" customWidth="1"/>
    <col min="522" max="522" width="9.140625" style="208"/>
    <col min="523" max="523" width="8.42578125" style="208" customWidth="1"/>
    <col min="524" max="524" width="9.140625" style="208"/>
    <col min="525" max="525" width="9.5703125" style="208" customWidth="1"/>
    <col min="526" max="526" width="9.140625" style="208"/>
    <col min="527" max="527" width="9.28515625" style="208" customWidth="1"/>
    <col min="528" max="530" width="4.85546875" style="208" customWidth="1"/>
    <col min="531" max="531" width="4.42578125" style="208" customWidth="1"/>
    <col min="532" max="768" width="9.140625" style="208"/>
    <col min="769" max="769" width="3.42578125" style="208" customWidth="1"/>
    <col min="770" max="770" width="4.85546875" style="208" customWidth="1"/>
    <col min="771" max="771" width="8.42578125" style="208" customWidth="1"/>
    <col min="772" max="772" width="9.7109375" style="208" customWidth="1"/>
    <col min="773" max="773" width="9.140625" style="208"/>
    <col min="774" max="774" width="9.42578125" style="208" customWidth="1"/>
    <col min="775" max="775" width="9.140625" style="208"/>
    <col min="776" max="776" width="6.5703125" style="208" customWidth="1"/>
    <col min="777" max="777" width="5.42578125" style="208" customWidth="1"/>
    <col min="778" max="778" width="9.140625" style="208"/>
    <col min="779" max="779" width="8.42578125" style="208" customWidth="1"/>
    <col min="780" max="780" width="9.140625" style="208"/>
    <col min="781" max="781" width="9.5703125" style="208" customWidth="1"/>
    <col min="782" max="782" width="9.140625" style="208"/>
    <col min="783" max="783" width="9.28515625" style="208" customWidth="1"/>
    <col min="784" max="786" width="4.85546875" style="208" customWidth="1"/>
    <col min="787" max="787" width="4.42578125" style="208" customWidth="1"/>
    <col min="788" max="1024" width="9.140625" style="208"/>
    <col min="1025" max="1025" width="3.42578125" style="208" customWidth="1"/>
    <col min="1026" max="1026" width="4.85546875" style="208" customWidth="1"/>
    <col min="1027" max="1027" width="8.42578125" style="208" customWidth="1"/>
    <col min="1028" max="1028" width="9.7109375" style="208" customWidth="1"/>
    <col min="1029" max="1029" width="9.140625" style="208"/>
    <col min="1030" max="1030" width="9.42578125" style="208" customWidth="1"/>
    <col min="1031" max="1031" width="9.140625" style="208"/>
    <col min="1032" max="1032" width="6.5703125" style="208" customWidth="1"/>
    <col min="1033" max="1033" width="5.42578125" style="208" customWidth="1"/>
    <col min="1034" max="1034" width="9.140625" style="208"/>
    <col min="1035" max="1035" width="8.42578125" style="208" customWidth="1"/>
    <col min="1036" max="1036" width="9.140625" style="208"/>
    <col min="1037" max="1037" width="9.5703125" style="208" customWidth="1"/>
    <col min="1038" max="1038" width="9.140625" style="208"/>
    <col min="1039" max="1039" width="9.28515625" style="208" customWidth="1"/>
    <col min="1040" max="1042" width="4.85546875" style="208" customWidth="1"/>
    <col min="1043" max="1043" width="4.42578125" style="208" customWidth="1"/>
    <col min="1044" max="1280" width="9.140625" style="208"/>
    <col min="1281" max="1281" width="3.42578125" style="208" customWidth="1"/>
    <col min="1282" max="1282" width="4.85546875" style="208" customWidth="1"/>
    <col min="1283" max="1283" width="8.42578125" style="208" customWidth="1"/>
    <col min="1284" max="1284" width="9.7109375" style="208" customWidth="1"/>
    <col min="1285" max="1285" width="9.140625" style="208"/>
    <col min="1286" max="1286" width="9.42578125" style="208" customWidth="1"/>
    <col min="1287" max="1287" width="9.140625" style="208"/>
    <col min="1288" max="1288" width="6.5703125" style="208" customWidth="1"/>
    <col min="1289" max="1289" width="5.42578125" style="208" customWidth="1"/>
    <col min="1290" max="1290" width="9.140625" style="208"/>
    <col min="1291" max="1291" width="8.42578125" style="208" customWidth="1"/>
    <col min="1292" max="1292" width="9.140625" style="208"/>
    <col min="1293" max="1293" width="9.5703125" style="208" customWidth="1"/>
    <col min="1294" max="1294" width="9.140625" style="208"/>
    <col min="1295" max="1295" width="9.28515625" style="208" customWidth="1"/>
    <col min="1296" max="1298" width="4.85546875" style="208" customWidth="1"/>
    <col min="1299" max="1299" width="4.42578125" style="208" customWidth="1"/>
    <col min="1300" max="1536" width="9.140625" style="208"/>
    <col min="1537" max="1537" width="3.42578125" style="208" customWidth="1"/>
    <col min="1538" max="1538" width="4.85546875" style="208" customWidth="1"/>
    <col min="1539" max="1539" width="8.42578125" style="208" customWidth="1"/>
    <col min="1540" max="1540" width="9.7109375" style="208" customWidth="1"/>
    <col min="1541" max="1541" width="9.140625" style="208"/>
    <col min="1542" max="1542" width="9.42578125" style="208" customWidth="1"/>
    <col min="1543" max="1543" width="9.140625" style="208"/>
    <col min="1544" max="1544" width="6.5703125" style="208" customWidth="1"/>
    <col min="1545" max="1545" width="5.42578125" style="208" customWidth="1"/>
    <col min="1546" max="1546" width="9.140625" style="208"/>
    <col min="1547" max="1547" width="8.42578125" style="208" customWidth="1"/>
    <col min="1548" max="1548" width="9.140625" style="208"/>
    <col min="1549" max="1549" width="9.5703125" style="208" customWidth="1"/>
    <col min="1550" max="1550" width="9.140625" style="208"/>
    <col min="1551" max="1551" width="9.28515625" style="208" customWidth="1"/>
    <col min="1552" max="1554" width="4.85546875" style="208" customWidth="1"/>
    <col min="1555" max="1555" width="4.42578125" style="208" customWidth="1"/>
    <col min="1556" max="1792" width="9.140625" style="208"/>
    <col min="1793" max="1793" width="3.42578125" style="208" customWidth="1"/>
    <col min="1794" max="1794" width="4.85546875" style="208" customWidth="1"/>
    <col min="1795" max="1795" width="8.42578125" style="208" customWidth="1"/>
    <col min="1796" max="1796" width="9.7109375" style="208" customWidth="1"/>
    <col min="1797" max="1797" width="9.140625" style="208"/>
    <col min="1798" max="1798" width="9.42578125" style="208" customWidth="1"/>
    <col min="1799" max="1799" width="9.140625" style="208"/>
    <col min="1800" max="1800" width="6.5703125" style="208" customWidth="1"/>
    <col min="1801" max="1801" width="5.42578125" style="208" customWidth="1"/>
    <col min="1802" max="1802" width="9.140625" style="208"/>
    <col min="1803" max="1803" width="8.42578125" style="208" customWidth="1"/>
    <col min="1804" max="1804" width="9.140625" style="208"/>
    <col min="1805" max="1805" width="9.5703125" style="208" customWidth="1"/>
    <col min="1806" max="1806" width="9.140625" style="208"/>
    <col min="1807" max="1807" width="9.28515625" style="208" customWidth="1"/>
    <col min="1808" max="1810" width="4.85546875" style="208" customWidth="1"/>
    <col min="1811" max="1811" width="4.42578125" style="208" customWidth="1"/>
    <col min="1812" max="2048" width="9.140625" style="208"/>
    <col min="2049" max="2049" width="3.42578125" style="208" customWidth="1"/>
    <col min="2050" max="2050" width="4.85546875" style="208" customWidth="1"/>
    <col min="2051" max="2051" width="8.42578125" style="208" customWidth="1"/>
    <col min="2052" max="2052" width="9.7109375" style="208" customWidth="1"/>
    <col min="2053" max="2053" width="9.140625" style="208"/>
    <col min="2054" max="2054" width="9.42578125" style="208" customWidth="1"/>
    <col min="2055" max="2055" width="9.140625" style="208"/>
    <col min="2056" max="2056" width="6.5703125" style="208" customWidth="1"/>
    <col min="2057" max="2057" width="5.42578125" style="208" customWidth="1"/>
    <col min="2058" max="2058" width="9.140625" style="208"/>
    <col min="2059" max="2059" width="8.42578125" style="208" customWidth="1"/>
    <col min="2060" max="2060" width="9.140625" style="208"/>
    <col min="2061" max="2061" width="9.5703125" style="208" customWidth="1"/>
    <col min="2062" max="2062" width="9.140625" style="208"/>
    <col min="2063" max="2063" width="9.28515625" style="208" customWidth="1"/>
    <col min="2064" max="2066" width="4.85546875" style="208" customWidth="1"/>
    <col min="2067" max="2067" width="4.42578125" style="208" customWidth="1"/>
    <col min="2068" max="2304" width="9.140625" style="208"/>
    <col min="2305" max="2305" width="3.42578125" style="208" customWidth="1"/>
    <col min="2306" max="2306" width="4.85546875" style="208" customWidth="1"/>
    <col min="2307" max="2307" width="8.42578125" style="208" customWidth="1"/>
    <col min="2308" max="2308" width="9.7109375" style="208" customWidth="1"/>
    <col min="2309" max="2309" width="9.140625" style="208"/>
    <col min="2310" max="2310" width="9.42578125" style="208" customWidth="1"/>
    <col min="2311" max="2311" width="9.140625" style="208"/>
    <col min="2312" max="2312" width="6.5703125" style="208" customWidth="1"/>
    <col min="2313" max="2313" width="5.42578125" style="208" customWidth="1"/>
    <col min="2314" max="2314" width="9.140625" style="208"/>
    <col min="2315" max="2315" width="8.42578125" style="208" customWidth="1"/>
    <col min="2316" max="2316" width="9.140625" style="208"/>
    <col min="2317" max="2317" width="9.5703125" style="208" customWidth="1"/>
    <col min="2318" max="2318" width="9.140625" style="208"/>
    <col min="2319" max="2319" width="9.28515625" style="208" customWidth="1"/>
    <col min="2320" max="2322" width="4.85546875" style="208" customWidth="1"/>
    <col min="2323" max="2323" width="4.42578125" style="208" customWidth="1"/>
    <col min="2324" max="2560" width="9.140625" style="208"/>
    <col min="2561" max="2561" width="3.42578125" style="208" customWidth="1"/>
    <col min="2562" max="2562" width="4.85546875" style="208" customWidth="1"/>
    <col min="2563" max="2563" width="8.42578125" style="208" customWidth="1"/>
    <col min="2564" max="2564" width="9.7109375" style="208" customWidth="1"/>
    <col min="2565" max="2565" width="9.140625" style="208"/>
    <col min="2566" max="2566" width="9.42578125" style="208" customWidth="1"/>
    <col min="2567" max="2567" width="9.140625" style="208"/>
    <col min="2568" max="2568" width="6.5703125" style="208" customWidth="1"/>
    <col min="2569" max="2569" width="5.42578125" style="208" customWidth="1"/>
    <col min="2570" max="2570" width="9.140625" style="208"/>
    <col min="2571" max="2571" width="8.42578125" style="208" customWidth="1"/>
    <col min="2572" max="2572" width="9.140625" style="208"/>
    <col min="2573" max="2573" width="9.5703125" style="208" customWidth="1"/>
    <col min="2574" max="2574" width="9.140625" style="208"/>
    <col min="2575" max="2575" width="9.28515625" style="208" customWidth="1"/>
    <col min="2576" max="2578" width="4.85546875" style="208" customWidth="1"/>
    <col min="2579" max="2579" width="4.42578125" style="208" customWidth="1"/>
    <col min="2580" max="2816" width="9.140625" style="208"/>
    <col min="2817" max="2817" width="3.42578125" style="208" customWidth="1"/>
    <col min="2818" max="2818" width="4.85546875" style="208" customWidth="1"/>
    <col min="2819" max="2819" width="8.42578125" style="208" customWidth="1"/>
    <col min="2820" max="2820" width="9.7109375" style="208" customWidth="1"/>
    <col min="2821" max="2821" width="9.140625" style="208"/>
    <col min="2822" max="2822" width="9.42578125" style="208" customWidth="1"/>
    <col min="2823" max="2823" width="9.140625" style="208"/>
    <col min="2824" max="2824" width="6.5703125" style="208" customWidth="1"/>
    <col min="2825" max="2825" width="5.42578125" style="208" customWidth="1"/>
    <col min="2826" max="2826" width="9.140625" style="208"/>
    <col min="2827" max="2827" width="8.42578125" style="208" customWidth="1"/>
    <col min="2828" max="2828" width="9.140625" style="208"/>
    <col min="2829" max="2829" width="9.5703125" style="208" customWidth="1"/>
    <col min="2830" max="2830" width="9.140625" style="208"/>
    <col min="2831" max="2831" width="9.28515625" style="208" customWidth="1"/>
    <col min="2832" max="2834" width="4.85546875" style="208" customWidth="1"/>
    <col min="2835" max="2835" width="4.42578125" style="208" customWidth="1"/>
    <col min="2836" max="3072" width="9.140625" style="208"/>
    <col min="3073" max="3073" width="3.42578125" style="208" customWidth="1"/>
    <col min="3074" max="3074" width="4.85546875" style="208" customWidth="1"/>
    <col min="3075" max="3075" width="8.42578125" style="208" customWidth="1"/>
    <col min="3076" max="3076" width="9.7109375" style="208" customWidth="1"/>
    <col min="3077" max="3077" width="9.140625" style="208"/>
    <col min="3078" max="3078" width="9.42578125" style="208" customWidth="1"/>
    <col min="3079" max="3079" width="9.140625" style="208"/>
    <col min="3080" max="3080" width="6.5703125" style="208" customWidth="1"/>
    <col min="3081" max="3081" width="5.42578125" style="208" customWidth="1"/>
    <col min="3082" max="3082" width="9.140625" style="208"/>
    <col min="3083" max="3083" width="8.42578125" style="208" customWidth="1"/>
    <col min="3084" max="3084" width="9.140625" style="208"/>
    <col min="3085" max="3085" width="9.5703125" style="208" customWidth="1"/>
    <col min="3086" max="3086" width="9.140625" style="208"/>
    <col min="3087" max="3087" width="9.28515625" style="208" customWidth="1"/>
    <col min="3088" max="3090" width="4.85546875" style="208" customWidth="1"/>
    <col min="3091" max="3091" width="4.42578125" style="208" customWidth="1"/>
    <col min="3092" max="3328" width="9.140625" style="208"/>
    <col min="3329" max="3329" width="3.42578125" style="208" customWidth="1"/>
    <col min="3330" max="3330" width="4.85546875" style="208" customWidth="1"/>
    <col min="3331" max="3331" width="8.42578125" style="208" customWidth="1"/>
    <col min="3332" max="3332" width="9.7109375" style="208" customWidth="1"/>
    <col min="3333" max="3333" width="9.140625" style="208"/>
    <col min="3334" max="3334" width="9.42578125" style="208" customWidth="1"/>
    <col min="3335" max="3335" width="9.140625" style="208"/>
    <col min="3336" max="3336" width="6.5703125" style="208" customWidth="1"/>
    <col min="3337" max="3337" width="5.42578125" style="208" customWidth="1"/>
    <col min="3338" max="3338" width="9.140625" style="208"/>
    <col min="3339" max="3339" width="8.42578125" style="208" customWidth="1"/>
    <col min="3340" max="3340" width="9.140625" style="208"/>
    <col min="3341" max="3341" width="9.5703125" style="208" customWidth="1"/>
    <col min="3342" max="3342" width="9.140625" style="208"/>
    <col min="3343" max="3343" width="9.28515625" style="208" customWidth="1"/>
    <col min="3344" max="3346" width="4.85546875" style="208" customWidth="1"/>
    <col min="3347" max="3347" width="4.42578125" style="208" customWidth="1"/>
    <col min="3348" max="3584" width="9.140625" style="208"/>
    <col min="3585" max="3585" width="3.42578125" style="208" customWidth="1"/>
    <col min="3586" max="3586" width="4.85546875" style="208" customWidth="1"/>
    <col min="3587" max="3587" width="8.42578125" style="208" customWidth="1"/>
    <col min="3588" max="3588" width="9.7109375" style="208" customWidth="1"/>
    <col min="3589" max="3589" width="9.140625" style="208"/>
    <col min="3590" max="3590" width="9.42578125" style="208" customWidth="1"/>
    <col min="3591" max="3591" width="9.140625" style="208"/>
    <col min="3592" max="3592" width="6.5703125" style="208" customWidth="1"/>
    <col min="3593" max="3593" width="5.42578125" style="208" customWidth="1"/>
    <col min="3594" max="3594" width="9.140625" style="208"/>
    <col min="3595" max="3595" width="8.42578125" style="208" customWidth="1"/>
    <col min="3596" max="3596" width="9.140625" style="208"/>
    <col min="3597" max="3597" width="9.5703125" style="208" customWidth="1"/>
    <col min="3598" max="3598" width="9.140625" style="208"/>
    <col min="3599" max="3599" width="9.28515625" style="208" customWidth="1"/>
    <col min="3600" max="3602" width="4.85546875" style="208" customWidth="1"/>
    <col min="3603" max="3603" width="4.42578125" style="208" customWidth="1"/>
    <col min="3604" max="3840" width="9.140625" style="208"/>
    <col min="3841" max="3841" width="3.42578125" style="208" customWidth="1"/>
    <col min="3842" max="3842" width="4.85546875" style="208" customWidth="1"/>
    <col min="3843" max="3843" width="8.42578125" style="208" customWidth="1"/>
    <col min="3844" max="3844" width="9.7109375" style="208" customWidth="1"/>
    <col min="3845" max="3845" width="9.140625" style="208"/>
    <col min="3846" max="3846" width="9.42578125" style="208" customWidth="1"/>
    <col min="3847" max="3847" width="9.140625" style="208"/>
    <col min="3848" max="3848" width="6.5703125" style="208" customWidth="1"/>
    <col min="3849" max="3849" width="5.42578125" style="208" customWidth="1"/>
    <col min="3850" max="3850" width="9.140625" style="208"/>
    <col min="3851" max="3851" width="8.42578125" style="208" customWidth="1"/>
    <col min="3852" max="3852" width="9.140625" style="208"/>
    <col min="3853" max="3853" width="9.5703125" style="208" customWidth="1"/>
    <col min="3854" max="3854" width="9.140625" style="208"/>
    <col min="3855" max="3855" width="9.28515625" style="208" customWidth="1"/>
    <col min="3856" max="3858" width="4.85546875" style="208" customWidth="1"/>
    <col min="3859" max="3859" width="4.42578125" style="208" customWidth="1"/>
    <col min="3860" max="4096" width="9.140625" style="208"/>
    <col min="4097" max="4097" width="3.42578125" style="208" customWidth="1"/>
    <col min="4098" max="4098" width="4.85546875" style="208" customWidth="1"/>
    <col min="4099" max="4099" width="8.42578125" style="208" customWidth="1"/>
    <col min="4100" max="4100" width="9.7109375" style="208" customWidth="1"/>
    <col min="4101" max="4101" width="9.140625" style="208"/>
    <col min="4102" max="4102" width="9.42578125" style="208" customWidth="1"/>
    <col min="4103" max="4103" width="9.140625" style="208"/>
    <col min="4104" max="4104" width="6.5703125" style="208" customWidth="1"/>
    <col min="4105" max="4105" width="5.42578125" style="208" customWidth="1"/>
    <col min="4106" max="4106" width="9.140625" style="208"/>
    <col min="4107" max="4107" width="8.42578125" style="208" customWidth="1"/>
    <col min="4108" max="4108" width="9.140625" style="208"/>
    <col min="4109" max="4109" width="9.5703125" style="208" customWidth="1"/>
    <col min="4110" max="4110" width="9.140625" style="208"/>
    <col min="4111" max="4111" width="9.28515625" style="208" customWidth="1"/>
    <col min="4112" max="4114" width="4.85546875" style="208" customWidth="1"/>
    <col min="4115" max="4115" width="4.42578125" style="208" customWidth="1"/>
    <col min="4116" max="4352" width="9.140625" style="208"/>
    <col min="4353" max="4353" width="3.42578125" style="208" customWidth="1"/>
    <col min="4354" max="4354" width="4.85546875" style="208" customWidth="1"/>
    <col min="4355" max="4355" width="8.42578125" style="208" customWidth="1"/>
    <col min="4356" max="4356" width="9.7109375" style="208" customWidth="1"/>
    <col min="4357" max="4357" width="9.140625" style="208"/>
    <col min="4358" max="4358" width="9.42578125" style="208" customWidth="1"/>
    <col min="4359" max="4359" width="9.140625" style="208"/>
    <col min="4360" max="4360" width="6.5703125" style="208" customWidth="1"/>
    <col min="4361" max="4361" width="5.42578125" style="208" customWidth="1"/>
    <col min="4362" max="4362" width="9.140625" style="208"/>
    <col min="4363" max="4363" width="8.42578125" style="208" customWidth="1"/>
    <col min="4364" max="4364" width="9.140625" style="208"/>
    <col min="4365" max="4365" width="9.5703125" style="208" customWidth="1"/>
    <col min="4366" max="4366" width="9.140625" style="208"/>
    <col min="4367" max="4367" width="9.28515625" style="208" customWidth="1"/>
    <col min="4368" max="4370" width="4.85546875" style="208" customWidth="1"/>
    <col min="4371" max="4371" width="4.42578125" style="208" customWidth="1"/>
    <col min="4372" max="4608" width="9.140625" style="208"/>
    <col min="4609" max="4609" width="3.42578125" style="208" customWidth="1"/>
    <col min="4610" max="4610" width="4.85546875" style="208" customWidth="1"/>
    <col min="4611" max="4611" width="8.42578125" style="208" customWidth="1"/>
    <col min="4612" max="4612" width="9.7109375" style="208" customWidth="1"/>
    <col min="4613" max="4613" width="9.140625" style="208"/>
    <col min="4614" max="4614" width="9.42578125" style="208" customWidth="1"/>
    <col min="4615" max="4615" width="9.140625" style="208"/>
    <col min="4616" max="4616" width="6.5703125" style="208" customWidth="1"/>
    <col min="4617" max="4617" width="5.42578125" style="208" customWidth="1"/>
    <col min="4618" max="4618" width="9.140625" style="208"/>
    <col min="4619" max="4619" width="8.42578125" style="208" customWidth="1"/>
    <col min="4620" max="4620" width="9.140625" style="208"/>
    <col min="4621" max="4621" width="9.5703125" style="208" customWidth="1"/>
    <col min="4622" max="4622" width="9.140625" style="208"/>
    <col min="4623" max="4623" width="9.28515625" style="208" customWidth="1"/>
    <col min="4624" max="4626" width="4.85546875" style="208" customWidth="1"/>
    <col min="4627" max="4627" width="4.42578125" style="208" customWidth="1"/>
    <col min="4628" max="4864" width="9.140625" style="208"/>
    <col min="4865" max="4865" width="3.42578125" style="208" customWidth="1"/>
    <col min="4866" max="4866" width="4.85546875" style="208" customWidth="1"/>
    <col min="4867" max="4867" width="8.42578125" style="208" customWidth="1"/>
    <col min="4868" max="4868" width="9.7109375" style="208" customWidth="1"/>
    <col min="4869" max="4869" width="9.140625" style="208"/>
    <col min="4870" max="4870" width="9.42578125" style="208" customWidth="1"/>
    <col min="4871" max="4871" width="9.140625" style="208"/>
    <col min="4872" max="4872" width="6.5703125" style="208" customWidth="1"/>
    <col min="4873" max="4873" width="5.42578125" style="208" customWidth="1"/>
    <col min="4874" max="4874" width="9.140625" style="208"/>
    <col min="4875" max="4875" width="8.42578125" style="208" customWidth="1"/>
    <col min="4876" max="4876" width="9.140625" style="208"/>
    <col min="4877" max="4877" width="9.5703125" style="208" customWidth="1"/>
    <col min="4878" max="4878" width="9.140625" style="208"/>
    <col min="4879" max="4879" width="9.28515625" style="208" customWidth="1"/>
    <col min="4880" max="4882" width="4.85546875" style="208" customWidth="1"/>
    <col min="4883" max="4883" width="4.42578125" style="208" customWidth="1"/>
    <col min="4884" max="5120" width="9.140625" style="208"/>
    <col min="5121" max="5121" width="3.42578125" style="208" customWidth="1"/>
    <col min="5122" max="5122" width="4.85546875" style="208" customWidth="1"/>
    <col min="5123" max="5123" width="8.42578125" style="208" customWidth="1"/>
    <col min="5124" max="5124" width="9.7109375" style="208" customWidth="1"/>
    <col min="5125" max="5125" width="9.140625" style="208"/>
    <col min="5126" max="5126" width="9.42578125" style="208" customWidth="1"/>
    <col min="5127" max="5127" width="9.140625" style="208"/>
    <col min="5128" max="5128" width="6.5703125" style="208" customWidth="1"/>
    <col min="5129" max="5129" width="5.42578125" style="208" customWidth="1"/>
    <col min="5130" max="5130" width="9.140625" style="208"/>
    <col min="5131" max="5131" width="8.42578125" style="208" customWidth="1"/>
    <col min="5132" max="5132" width="9.140625" style="208"/>
    <col min="5133" max="5133" width="9.5703125" style="208" customWidth="1"/>
    <col min="5134" max="5134" width="9.140625" style="208"/>
    <col min="5135" max="5135" width="9.28515625" style="208" customWidth="1"/>
    <col min="5136" max="5138" width="4.85546875" style="208" customWidth="1"/>
    <col min="5139" max="5139" width="4.42578125" style="208" customWidth="1"/>
    <col min="5140" max="5376" width="9.140625" style="208"/>
    <col min="5377" max="5377" width="3.42578125" style="208" customWidth="1"/>
    <col min="5378" max="5378" width="4.85546875" style="208" customWidth="1"/>
    <col min="5379" max="5379" width="8.42578125" style="208" customWidth="1"/>
    <col min="5380" max="5380" width="9.7109375" style="208" customWidth="1"/>
    <col min="5381" max="5381" width="9.140625" style="208"/>
    <col min="5382" max="5382" width="9.42578125" style="208" customWidth="1"/>
    <col min="5383" max="5383" width="9.140625" style="208"/>
    <col min="5384" max="5384" width="6.5703125" style="208" customWidth="1"/>
    <col min="5385" max="5385" width="5.42578125" style="208" customWidth="1"/>
    <col min="5386" max="5386" width="9.140625" style="208"/>
    <col min="5387" max="5387" width="8.42578125" style="208" customWidth="1"/>
    <col min="5388" max="5388" width="9.140625" style="208"/>
    <col min="5389" max="5389" width="9.5703125" style="208" customWidth="1"/>
    <col min="5390" max="5390" width="9.140625" style="208"/>
    <col min="5391" max="5391" width="9.28515625" style="208" customWidth="1"/>
    <col min="5392" max="5394" width="4.85546875" style="208" customWidth="1"/>
    <col min="5395" max="5395" width="4.42578125" style="208" customWidth="1"/>
    <col min="5396" max="5632" width="9.140625" style="208"/>
    <col min="5633" max="5633" width="3.42578125" style="208" customWidth="1"/>
    <col min="5634" max="5634" width="4.85546875" style="208" customWidth="1"/>
    <col min="5635" max="5635" width="8.42578125" style="208" customWidth="1"/>
    <col min="5636" max="5636" width="9.7109375" style="208" customWidth="1"/>
    <col min="5637" max="5637" width="9.140625" style="208"/>
    <col min="5638" max="5638" width="9.42578125" style="208" customWidth="1"/>
    <col min="5639" max="5639" width="9.140625" style="208"/>
    <col min="5640" max="5640" width="6.5703125" style="208" customWidth="1"/>
    <col min="5641" max="5641" width="5.42578125" style="208" customWidth="1"/>
    <col min="5642" max="5642" width="9.140625" style="208"/>
    <col min="5643" max="5643" width="8.42578125" style="208" customWidth="1"/>
    <col min="5644" max="5644" width="9.140625" style="208"/>
    <col min="5645" max="5645" width="9.5703125" style="208" customWidth="1"/>
    <col min="5646" max="5646" width="9.140625" style="208"/>
    <col min="5647" max="5647" width="9.28515625" style="208" customWidth="1"/>
    <col min="5648" max="5650" width="4.85546875" style="208" customWidth="1"/>
    <col min="5651" max="5651" width="4.42578125" style="208" customWidth="1"/>
    <col min="5652" max="5888" width="9.140625" style="208"/>
    <col min="5889" max="5889" width="3.42578125" style="208" customWidth="1"/>
    <col min="5890" max="5890" width="4.85546875" style="208" customWidth="1"/>
    <col min="5891" max="5891" width="8.42578125" style="208" customWidth="1"/>
    <col min="5892" max="5892" width="9.7109375" style="208" customWidth="1"/>
    <col min="5893" max="5893" width="9.140625" style="208"/>
    <col min="5894" max="5894" width="9.42578125" style="208" customWidth="1"/>
    <col min="5895" max="5895" width="9.140625" style="208"/>
    <col min="5896" max="5896" width="6.5703125" style="208" customWidth="1"/>
    <col min="5897" max="5897" width="5.42578125" style="208" customWidth="1"/>
    <col min="5898" max="5898" width="9.140625" style="208"/>
    <col min="5899" max="5899" width="8.42578125" style="208" customWidth="1"/>
    <col min="5900" max="5900" width="9.140625" style="208"/>
    <col min="5901" max="5901" width="9.5703125" style="208" customWidth="1"/>
    <col min="5902" max="5902" width="9.140625" style="208"/>
    <col min="5903" max="5903" width="9.28515625" style="208" customWidth="1"/>
    <col min="5904" max="5906" width="4.85546875" style="208" customWidth="1"/>
    <col min="5907" max="5907" width="4.42578125" style="208" customWidth="1"/>
    <col min="5908" max="6144" width="9.140625" style="208"/>
    <col min="6145" max="6145" width="3.42578125" style="208" customWidth="1"/>
    <col min="6146" max="6146" width="4.85546875" style="208" customWidth="1"/>
    <col min="6147" max="6147" width="8.42578125" style="208" customWidth="1"/>
    <col min="6148" max="6148" width="9.7109375" style="208" customWidth="1"/>
    <col min="6149" max="6149" width="9.140625" style="208"/>
    <col min="6150" max="6150" width="9.42578125" style="208" customWidth="1"/>
    <col min="6151" max="6151" width="9.140625" style="208"/>
    <col min="6152" max="6152" width="6.5703125" style="208" customWidth="1"/>
    <col min="6153" max="6153" width="5.42578125" style="208" customWidth="1"/>
    <col min="6154" max="6154" width="9.140625" style="208"/>
    <col min="6155" max="6155" width="8.42578125" style="208" customWidth="1"/>
    <col min="6156" max="6156" width="9.140625" style="208"/>
    <col min="6157" max="6157" width="9.5703125" style="208" customWidth="1"/>
    <col min="6158" max="6158" width="9.140625" style="208"/>
    <col min="6159" max="6159" width="9.28515625" style="208" customWidth="1"/>
    <col min="6160" max="6162" width="4.85546875" style="208" customWidth="1"/>
    <col min="6163" max="6163" width="4.42578125" style="208" customWidth="1"/>
    <col min="6164" max="6400" width="9.140625" style="208"/>
    <col min="6401" max="6401" width="3.42578125" style="208" customWidth="1"/>
    <col min="6402" max="6402" width="4.85546875" style="208" customWidth="1"/>
    <col min="6403" max="6403" width="8.42578125" style="208" customWidth="1"/>
    <col min="6404" max="6404" width="9.7109375" style="208" customWidth="1"/>
    <col min="6405" max="6405" width="9.140625" style="208"/>
    <col min="6406" max="6406" width="9.42578125" style="208" customWidth="1"/>
    <col min="6407" max="6407" width="9.140625" style="208"/>
    <col min="6408" max="6408" width="6.5703125" style="208" customWidth="1"/>
    <col min="6409" max="6409" width="5.42578125" style="208" customWidth="1"/>
    <col min="6410" max="6410" width="9.140625" style="208"/>
    <col min="6411" max="6411" width="8.42578125" style="208" customWidth="1"/>
    <col min="6412" max="6412" width="9.140625" style="208"/>
    <col min="6413" max="6413" width="9.5703125" style="208" customWidth="1"/>
    <col min="6414" max="6414" width="9.140625" style="208"/>
    <col min="6415" max="6415" width="9.28515625" style="208" customWidth="1"/>
    <col min="6416" max="6418" width="4.85546875" style="208" customWidth="1"/>
    <col min="6419" max="6419" width="4.42578125" style="208" customWidth="1"/>
    <col min="6420" max="6656" width="9.140625" style="208"/>
    <col min="6657" max="6657" width="3.42578125" style="208" customWidth="1"/>
    <col min="6658" max="6658" width="4.85546875" style="208" customWidth="1"/>
    <col min="6659" max="6659" width="8.42578125" style="208" customWidth="1"/>
    <col min="6660" max="6660" width="9.7109375" style="208" customWidth="1"/>
    <col min="6661" max="6661" width="9.140625" style="208"/>
    <col min="6662" max="6662" width="9.42578125" style="208" customWidth="1"/>
    <col min="6663" max="6663" width="9.140625" style="208"/>
    <col min="6664" max="6664" width="6.5703125" style="208" customWidth="1"/>
    <col min="6665" max="6665" width="5.42578125" style="208" customWidth="1"/>
    <col min="6666" max="6666" width="9.140625" style="208"/>
    <col min="6667" max="6667" width="8.42578125" style="208" customWidth="1"/>
    <col min="6668" max="6668" width="9.140625" style="208"/>
    <col min="6669" max="6669" width="9.5703125" style="208" customWidth="1"/>
    <col min="6670" max="6670" width="9.140625" style="208"/>
    <col min="6671" max="6671" width="9.28515625" style="208" customWidth="1"/>
    <col min="6672" max="6674" width="4.85546875" style="208" customWidth="1"/>
    <col min="6675" max="6675" width="4.42578125" style="208" customWidth="1"/>
    <col min="6676" max="6912" width="9.140625" style="208"/>
    <col min="6913" max="6913" width="3.42578125" style="208" customWidth="1"/>
    <col min="6914" max="6914" width="4.85546875" style="208" customWidth="1"/>
    <col min="6915" max="6915" width="8.42578125" style="208" customWidth="1"/>
    <col min="6916" max="6916" width="9.7109375" style="208" customWidth="1"/>
    <col min="6917" max="6917" width="9.140625" style="208"/>
    <col min="6918" max="6918" width="9.42578125" style="208" customWidth="1"/>
    <col min="6919" max="6919" width="9.140625" style="208"/>
    <col min="6920" max="6920" width="6.5703125" style="208" customWidth="1"/>
    <col min="6921" max="6921" width="5.42578125" style="208" customWidth="1"/>
    <col min="6922" max="6922" width="9.140625" style="208"/>
    <col min="6923" max="6923" width="8.42578125" style="208" customWidth="1"/>
    <col min="6924" max="6924" width="9.140625" style="208"/>
    <col min="6925" max="6925" width="9.5703125" style="208" customWidth="1"/>
    <col min="6926" max="6926" width="9.140625" style="208"/>
    <col min="6927" max="6927" width="9.28515625" style="208" customWidth="1"/>
    <col min="6928" max="6930" width="4.85546875" style="208" customWidth="1"/>
    <col min="6931" max="6931" width="4.42578125" style="208" customWidth="1"/>
    <col min="6932" max="7168" width="9.140625" style="208"/>
    <col min="7169" max="7169" width="3.42578125" style="208" customWidth="1"/>
    <col min="7170" max="7170" width="4.85546875" style="208" customWidth="1"/>
    <col min="7171" max="7171" width="8.42578125" style="208" customWidth="1"/>
    <col min="7172" max="7172" width="9.7109375" style="208" customWidth="1"/>
    <col min="7173" max="7173" width="9.140625" style="208"/>
    <col min="7174" max="7174" width="9.42578125" style="208" customWidth="1"/>
    <col min="7175" max="7175" width="9.140625" style="208"/>
    <col min="7176" max="7176" width="6.5703125" style="208" customWidth="1"/>
    <col min="7177" max="7177" width="5.42578125" style="208" customWidth="1"/>
    <col min="7178" max="7178" width="9.140625" style="208"/>
    <col min="7179" max="7179" width="8.42578125" style="208" customWidth="1"/>
    <col min="7180" max="7180" width="9.140625" style="208"/>
    <col min="7181" max="7181" width="9.5703125" style="208" customWidth="1"/>
    <col min="7182" max="7182" width="9.140625" style="208"/>
    <col min="7183" max="7183" width="9.28515625" style="208" customWidth="1"/>
    <col min="7184" max="7186" width="4.85546875" style="208" customWidth="1"/>
    <col min="7187" max="7187" width="4.42578125" style="208" customWidth="1"/>
    <col min="7188" max="7424" width="9.140625" style="208"/>
    <col min="7425" max="7425" width="3.42578125" style="208" customWidth="1"/>
    <col min="7426" max="7426" width="4.85546875" style="208" customWidth="1"/>
    <col min="7427" max="7427" width="8.42578125" style="208" customWidth="1"/>
    <col min="7428" max="7428" width="9.7109375" style="208" customWidth="1"/>
    <col min="7429" max="7429" width="9.140625" style="208"/>
    <col min="7430" max="7430" width="9.42578125" style="208" customWidth="1"/>
    <col min="7431" max="7431" width="9.140625" style="208"/>
    <col min="7432" max="7432" width="6.5703125" style="208" customWidth="1"/>
    <col min="7433" max="7433" width="5.42578125" style="208" customWidth="1"/>
    <col min="7434" max="7434" width="9.140625" style="208"/>
    <col min="7435" max="7435" width="8.42578125" style="208" customWidth="1"/>
    <col min="7436" max="7436" width="9.140625" style="208"/>
    <col min="7437" max="7437" width="9.5703125" style="208" customWidth="1"/>
    <col min="7438" max="7438" width="9.140625" style="208"/>
    <col min="7439" max="7439" width="9.28515625" style="208" customWidth="1"/>
    <col min="7440" max="7442" width="4.85546875" style="208" customWidth="1"/>
    <col min="7443" max="7443" width="4.42578125" style="208" customWidth="1"/>
    <col min="7444" max="7680" width="9.140625" style="208"/>
    <col min="7681" max="7681" width="3.42578125" style="208" customWidth="1"/>
    <col min="7682" max="7682" width="4.85546875" style="208" customWidth="1"/>
    <col min="7683" max="7683" width="8.42578125" style="208" customWidth="1"/>
    <col min="7684" max="7684" width="9.7109375" style="208" customWidth="1"/>
    <col min="7685" max="7685" width="9.140625" style="208"/>
    <col min="7686" max="7686" width="9.42578125" style="208" customWidth="1"/>
    <col min="7687" max="7687" width="9.140625" style="208"/>
    <col min="7688" max="7688" width="6.5703125" style="208" customWidth="1"/>
    <col min="7689" max="7689" width="5.42578125" style="208" customWidth="1"/>
    <col min="7690" max="7690" width="9.140625" style="208"/>
    <col min="7691" max="7691" width="8.42578125" style="208" customWidth="1"/>
    <col min="7692" max="7692" width="9.140625" style="208"/>
    <col min="7693" max="7693" width="9.5703125" style="208" customWidth="1"/>
    <col min="7694" max="7694" width="9.140625" style="208"/>
    <col min="7695" max="7695" width="9.28515625" style="208" customWidth="1"/>
    <col min="7696" max="7698" width="4.85546875" style="208" customWidth="1"/>
    <col min="7699" max="7699" width="4.42578125" style="208" customWidth="1"/>
    <col min="7700" max="7936" width="9.140625" style="208"/>
    <col min="7937" max="7937" width="3.42578125" style="208" customWidth="1"/>
    <col min="7938" max="7938" width="4.85546875" style="208" customWidth="1"/>
    <col min="7939" max="7939" width="8.42578125" style="208" customWidth="1"/>
    <col min="7940" max="7940" width="9.7109375" style="208" customWidth="1"/>
    <col min="7941" max="7941" width="9.140625" style="208"/>
    <col min="7942" max="7942" width="9.42578125" style="208" customWidth="1"/>
    <col min="7943" max="7943" width="9.140625" style="208"/>
    <col min="7944" max="7944" width="6.5703125" style="208" customWidth="1"/>
    <col min="7945" max="7945" width="5.42578125" style="208" customWidth="1"/>
    <col min="7946" max="7946" width="9.140625" style="208"/>
    <col min="7947" max="7947" width="8.42578125" style="208" customWidth="1"/>
    <col min="7948" max="7948" width="9.140625" style="208"/>
    <col min="7949" max="7949" width="9.5703125" style="208" customWidth="1"/>
    <col min="7950" max="7950" width="9.140625" style="208"/>
    <col min="7951" max="7951" width="9.28515625" style="208" customWidth="1"/>
    <col min="7952" max="7954" width="4.85546875" style="208" customWidth="1"/>
    <col min="7955" max="7955" width="4.42578125" style="208" customWidth="1"/>
    <col min="7956" max="8192" width="9.140625" style="208"/>
    <col min="8193" max="8193" width="3.42578125" style="208" customWidth="1"/>
    <col min="8194" max="8194" width="4.85546875" style="208" customWidth="1"/>
    <col min="8195" max="8195" width="8.42578125" style="208" customWidth="1"/>
    <col min="8196" max="8196" width="9.7109375" style="208" customWidth="1"/>
    <col min="8197" max="8197" width="9.140625" style="208"/>
    <col min="8198" max="8198" width="9.42578125" style="208" customWidth="1"/>
    <col min="8199" max="8199" width="9.140625" style="208"/>
    <col min="8200" max="8200" width="6.5703125" style="208" customWidth="1"/>
    <col min="8201" max="8201" width="5.42578125" style="208" customWidth="1"/>
    <col min="8202" max="8202" width="9.140625" style="208"/>
    <col min="8203" max="8203" width="8.42578125" style="208" customWidth="1"/>
    <col min="8204" max="8204" width="9.140625" style="208"/>
    <col min="8205" max="8205" width="9.5703125" style="208" customWidth="1"/>
    <col min="8206" max="8206" width="9.140625" style="208"/>
    <col min="8207" max="8207" width="9.28515625" style="208" customWidth="1"/>
    <col min="8208" max="8210" width="4.85546875" style="208" customWidth="1"/>
    <col min="8211" max="8211" width="4.42578125" style="208" customWidth="1"/>
    <col min="8212" max="8448" width="9.140625" style="208"/>
    <col min="8449" max="8449" width="3.42578125" style="208" customWidth="1"/>
    <col min="8450" max="8450" width="4.85546875" style="208" customWidth="1"/>
    <col min="8451" max="8451" width="8.42578125" style="208" customWidth="1"/>
    <col min="8452" max="8452" width="9.7109375" style="208" customWidth="1"/>
    <col min="8453" max="8453" width="9.140625" style="208"/>
    <col min="8454" max="8454" width="9.42578125" style="208" customWidth="1"/>
    <col min="8455" max="8455" width="9.140625" style="208"/>
    <col min="8456" max="8456" width="6.5703125" style="208" customWidth="1"/>
    <col min="8457" max="8457" width="5.42578125" style="208" customWidth="1"/>
    <col min="8458" max="8458" width="9.140625" style="208"/>
    <col min="8459" max="8459" width="8.42578125" style="208" customWidth="1"/>
    <col min="8460" max="8460" width="9.140625" style="208"/>
    <col min="8461" max="8461" width="9.5703125" style="208" customWidth="1"/>
    <col min="8462" max="8462" width="9.140625" style="208"/>
    <col min="8463" max="8463" width="9.28515625" style="208" customWidth="1"/>
    <col min="8464" max="8466" width="4.85546875" style="208" customWidth="1"/>
    <col min="8467" max="8467" width="4.42578125" style="208" customWidth="1"/>
    <col min="8468" max="8704" width="9.140625" style="208"/>
    <col min="8705" max="8705" width="3.42578125" style="208" customWidth="1"/>
    <col min="8706" max="8706" width="4.85546875" style="208" customWidth="1"/>
    <col min="8707" max="8707" width="8.42578125" style="208" customWidth="1"/>
    <col min="8708" max="8708" width="9.7109375" style="208" customWidth="1"/>
    <col min="8709" max="8709" width="9.140625" style="208"/>
    <col min="8710" max="8710" width="9.42578125" style="208" customWidth="1"/>
    <col min="8711" max="8711" width="9.140625" style="208"/>
    <col min="8712" max="8712" width="6.5703125" style="208" customWidth="1"/>
    <col min="8713" max="8713" width="5.42578125" style="208" customWidth="1"/>
    <col min="8714" max="8714" width="9.140625" style="208"/>
    <col min="8715" max="8715" width="8.42578125" style="208" customWidth="1"/>
    <col min="8716" max="8716" width="9.140625" style="208"/>
    <col min="8717" max="8717" width="9.5703125" style="208" customWidth="1"/>
    <col min="8718" max="8718" width="9.140625" style="208"/>
    <col min="8719" max="8719" width="9.28515625" style="208" customWidth="1"/>
    <col min="8720" max="8722" width="4.85546875" style="208" customWidth="1"/>
    <col min="8723" max="8723" width="4.42578125" style="208" customWidth="1"/>
    <col min="8724" max="8960" width="9.140625" style="208"/>
    <col min="8961" max="8961" width="3.42578125" style="208" customWidth="1"/>
    <col min="8962" max="8962" width="4.85546875" style="208" customWidth="1"/>
    <col min="8963" max="8963" width="8.42578125" style="208" customWidth="1"/>
    <col min="8964" max="8964" width="9.7109375" style="208" customWidth="1"/>
    <col min="8965" max="8965" width="9.140625" style="208"/>
    <col min="8966" max="8966" width="9.42578125" style="208" customWidth="1"/>
    <col min="8967" max="8967" width="9.140625" style="208"/>
    <col min="8968" max="8968" width="6.5703125" style="208" customWidth="1"/>
    <col min="8969" max="8969" width="5.42578125" style="208" customWidth="1"/>
    <col min="8970" max="8970" width="9.140625" style="208"/>
    <col min="8971" max="8971" width="8.42578125" style="208" customWidth="1"/>
    <col min="8972" max="8972" width="9.140625" style="208"/>
    <col min="8973" max="8973" width="9.5703125" style="208" customWidth="1"/>
    <col min="8974" max="8974" width="9.140625" style="208"/>
    <col min="8975" max="8975" width="9.28515625" style="208" customWidth="1"/>
    <col min="8976" max="8978" width="4.85546875" style="208" customWidth="1"/>
    <col min="8979" max="8979" width="4.42578125" style="208" customWidth="1"/>
    <col min="8980" max="9216" width="9.140625" style="208"/>
    <col min="9217" max="9217" width="3.42578125" style="208" customWidth="1"/>
    <col min="9218" max="9218" width="4.85546875" style="208" customWidth="1"/>
    <col min="9219" max="9219" width="8.42578125" style="208" customWidth="1"/>
    <col min="9220" max="9220" width="9.7109375" style="208" customWidth="1"/>
    <col min="9221" max="9221" width="9.140625" style="208"/>
    <col min="9222" max="9222" width="9.42578125" style="208" customWidth="1"/>
    <col min="9223" max="9223" width="9.140625" style="208"/>
    <col min="9224" max="9224" width="6.5703125" style="208" customWidth="1"/>
    <col min="9225" max="9225" width="5.42578125" style="208" customWidth="1"/>
    <col min="9226" max="9226" width="9.140625" style="208"/>
    <col min="9227" max="9227" width="8.42578125" style="208" customWidth="1"/>
    <col min="9228" max="9228" width="9.140625" style="208"/>
    <col min="9229" max="9229" width="9.5703125" style="208" customWidth="1"/>
    <col min="9230" max="9230" width="9.140625" style="208"/>
    <col min="9231" max="9231" width="9.28515625" style="208" customWidth="1"/>
    <col min="9232" max="9234" width="4.85546875" style="208" customWidth="1"/>
    <col min="9235" max="9235" width="4.42578125" style="208" customWidth="1"/>
    <col min="9236" max="9472" width="9.140625" style="208"/>
    <col min="9473" max="9473" width="3.42578125" style="208" customWidth="1"/>
    <col min="9474" max="9474" width="4.85546875" style="208" customWidth="1"/>
    <col min="9475" max="9475" width="8.42578125" style="208" customWidth="1"/>
    <col min="9476" max="9476" width="9.7109375" style="208" customWidth="1"/>
    <col min="9477" max="9477" width="9.140625" style="208"/>
    <col min="9478" max="9478" width="9.42578125" style="208" customWidth="1"/>
    <col min="9479" max="9479" width="9.140625" style="208"/>
    <col min="9480" max="9480" width="6.5703125" style="208" customWidth="1"/>
    <col min="9481" max="9481" width="5.42578125" style="208" customWidth="1"/>
    <col min="9482" max="9482" width="9.140625" style="208"/>
    <col min="9483" max="9483" width="8.42578125" style="208" customWidth="1"/>
    <col min="9484" max="9484" width="9.140625" style="208"/>
    <col min="9485" max="9485" width="9.5703125" style="208" customWidth="1"/>
    <col min="9486" max="9486" width="9.140625" style="208"/>
    <col min="9487" max="9487" width="9.28515625" style="208" customWidth="1"/>
    <col min="9488" max="9490" width="4.85546875" style="208" customWidth="1"/>
    <col min="9491" max="9491" width="4.42578125" style="208" customWidth="1"/>
    <col min="9492" max="9728" width="9.140625" style="208"/>
    <col min="9729" max="9729" width="3.42578125" style="208" customWidth="1"/>
    <col min="9730" max="9730" width="4.85546875" style="208" customWidth="1"/>
    <col min="9731" max="9731" width="8.42578125" style="208" customWidth="1"/>
    <col min="9732" max="9732" width="9.7109375" style="208" customWidth="1"/>
    <col min="9733" max="9733" width="9.140625" style="208"/>
    <col min="9734" max="9734" width="9.42578125" style="208" customWidth="1"/>
    <col min="9735" max="9735" width="9.140625" style="208"/>
    <col min="9736" max="9736" width="6.5703125" style="208" customWidth="1"/>
    <col min="9737" max="9737" width="5.42578125" style="208" customWidth="1"/>
    <col min="9738" max="9738" width="9.140625" style="208"/>
    <col min="9739" max="9739" width="8.42578125" style="208" customWidth="1"/>
    <col min="9740" max="9740" width="9.140625" style="208"/>
    <col min="9741" max="9741" width="9.5703125" style="208" customWidth="1"/>
    <col min="9742" max="9742" width="9.140625" style="208"/>
    <col min="9743" max="9743" width="9.28515625" style="208" customWidth="1"/>
    <col min="9744" max="9746" width="4.85546875" style="208" customWidth="1"/>
    <col min="9747" max="9747" width="4.42578125" style="208" customWidth="1"/>
    <col min="9748" max="9984" width="9.140625" style="208"/>
    <col min="9985" max="9985" width="3.42578125" style="208" customWidth="1"/>
    <col min="9986" max="9986" width="4.85546875" style="208" customWidth="1"/>
    <col min="9987" max="9987" width="8.42578125" style="208" customWidth="1"/>
    <col min="9988" max="9988" width="9.7109375" style="208" customWidth="1"/>
    <col min="9989" max="9989" width="9.140625" style="208"/>
    <col min="9990" max="9990" width="9.42578125" style="208" customWidth="1"/>
    <col min="9991" max="9991" width="9.140625" style="208"/>
    <col min="9992" max="9992" width="6.5703125" style="208" customWidth="1"/>
    <col min="9993" max="9993" width="5.42578125" style="208" customWidth="1"/>
    <col min="9994" max="9994" width="9.140625" style="208"/>
    <col min="9995" max="9995" width="8.42578125" style="208" customWidth="1"/>
    <col min="9996" max="9996" width="9.140625" style="208"/>
    <col min="9997" max="9997" width="9.5703125" style="208" customWidth="1"/>
    <col min="9998" max="9998" width="9.140625" style="208"/>
    <col min="9999" max="9999" width="9.28515625" style="208" customWidth="1"/>
    <col min="10000" max="10002" width="4.85546875" style="208" customWidth="1"/>
    <col min="10003" max="10003" width="4.42578125" style="208" customWidth="1"/>
    <col min="10004" max="10240" width="9.140625" style="208"/>
    <col min="10241" max="10241" width="3.42578125" style="208" customWidth="1"/>
    <col min="10242" max="10242" width="4.85546875" style="208" customWidth="1"/>
    <col min="10243" max="10243" width="8.42578125" style="208" customWidth="1"/>
    <col min="10244" max="10244" width="9.7109375" style="208" customWidth="1"/>
    <col min="10245" max="10245" width="9.140625" style="208"/>
    <col min="10246" max="10246" width="9.42578125" style="208" customWidth="1"/>
    <col min="10247" max="10247" width="9.140625" style="208"/>
    <col min="10248" max="10248" width="6.5703125" style="208" customWidth="1"/>
    <col min="10249" max="10249" width="5.42578125" style="208" customWidth="1"/>
    <col min="10250" max="10250" width="9.140625" style="208"/>
    <col min="10251" max="10251" width="8.42578125" style="208" customWidth="1"/>
    <col min="10252" max="10252" width="9.140625" style="208"/>
    <col min="10253" max="10253" width="9.5703125" style="208" customWidth="1"/>
    <col min="10254" max="10254" width="9.140625" style="208"/>
    <col min="10255" max="10255" width="9.28515625" style="208" customWidth="1"/>
    <col min="10256" max="10258" width="4.85546875" style="208" customWidth="1"/>
    <col min="10259" max="10259" width="4.42578125" style="208" customWidth="1"/>
    <col min="10260" max="10496" width="9.140625" style="208"/>
    <col min="10497" max="10497" width="3.42578125" style="208" customWidth="1"/>
    <col min="10498" max="10498" width="4.85546875" style="208" customWidth="1"/>
    <col min="10499" max="10499" width="8.42578125" style="208" customWidth="1"/>
    <col min="10500" max="10500" width="9.7109375" style="208" customWidth="1"/>
    <col min="10501" max="10501" width="9.140625" style="208"/>
    <col min="10502" max="10502" width="9.42578125" style="208" customWidth="1"/>
    <col min="10503" max="10503" width="9.140625" style="208"/>
    <col min="10504" max="10504" width="6.5703125" style="208" customWidth="1"/>
    <col min="10505" max="10505" width="5.42578125" style="208" customWidth="1"/>
    <col min="10506" max="10506" width="9.140625" style="208"/>
    <col min="10507" max="10507" width="8.42578125" style="208" customWidth="1"/>
    <col min="10508" max="10508" width="9.140625" style="208"/>
    <col min="10509" max="10509" width="9.5703125" style="208" customWidth="1"/>
    <col min="10510" max="10510" width="9.140625" style="208"/>
    <col min="10511" max="10511" width="9.28515625" style="208" customWidth="1"/>
    <col min="10512" max="10514" width="4.85546875" style="208" customWidth="1"/>
    <col min="10515" max="10515" width="4.42578125" style="208" customWidth="1"/>
    <col min="10516" max="10752" width="9.140625" style="208"/>
    <col min="10753" max="10753" width="3.42578125" style="208" customWidth="1"/>
    <col min="10754" max="10754" width="4.85546875" style="208" customWidth="1"/>
    <col min="10755" max="10755" width="8.42578125" style="208" customWidth="1"/>
    <col min="10756" max="10756" width="9.7109375" style="208" customWidth="1"/>
    <col min="10757" max="10757" width="9.140625" style="208"/>
    <col min="10758" max="10758" width="9.42578125" style="208" customWidth="1"/>
    <col min="10759" max="10759" width="9.140625" style="208"/>
    <col min="10760" max="10760" width="6.5703125" style="208" customWidth="1"/>
    <col min="10761" max="10761" width="5.42578125" style="208" customWidth="1"/>
    <col min="10762" max="10762" width="9.140625" style="208"/>
    <col min="10763" max="10763" width="8.42578125" style="208" customWidth="1"/>
    <col min="10764" max="10764" width="9.140625" style="208"/>
    <col min="10765" max="10765" width="9.5703125" style="208" customWidth="1"/>
    <col min="10766" max="10766" width="9.140625" style="208"/>
    <col min="10767" max="10767" width="9.28515625" style="208" customWidth="1"/>
    <col min="10768" max="10770" width="4.85546875" style="208" customWidth="1"/>
    <col min="10771" max="10771" width="4.42578125" style="208" customWidth="1"/>
    <col min="10772" max="11008" width="9.140625" style="208"/>
    <col min="11009" max="11009" width="3.42578125" style="208" customWidth="1"/>
    <col min="11010" max="11010" width="4.85546875" style="208" customWidth="1"/>
    <col min="11011" max="11011" width="8.42578125" style="208" customWidth="1"/>
    <col min="11012" max="11012" width="9.7109375" style="208" customWidth="1"/>
    <col min="11013" max="11013" width="9.140625" style="208"/>
    <col min="11014" max="11014" width="9.42578125" style="208" customWidth="1"/>
    <col min="11015" max="11015" width="9.140625" style="208"/>
    <col min="11016" max="11016" width="6.5703125" style="208" customWidth="1"/>
    <col min="11017" max="11017" width="5.42578125" style="208" customWidth="1"/>
    <col min="11018" max="11018" width="9.140625" style="208"/>
    <col min="11019" max="11019" width="8.42578125" style="208" customWidth="1"/>
    <col min="11020" max="11020" width="9.140625" style="208"/>
    <col min="11021" max="11021" width="9.5703125" style="208" customWidth="1"/>
    <col min="11022" max="11022" width="9.140625" style="208"/>
    <col min="11023" max="11023" width="9.28515625" style="208" customWidth="1"/>
    <col min="11024" max="11026" width="4.85546875" style="208" customWidth="1"/>
    <col min="11027" max="11027" width="4.42578125" style="208" customWidth="1"/>
    <col min="11028" max="11264" width="9.140625" style="208"/>
    <col min="11265" max="11265" width="3.42578125" style="208" customWidth="1"/>
    <col min="11266" max="11266" width="4.85546875" style="208" customWidth="1"/>
    <col min="11267" max="11267" width="8.42578125" style="208" customWidth="1"/>
    <col min="11268" max="11268" width="9.7109375" style="208" customWidth="1"/>
    <col min="11269" max="11269" width="9.140625" style="208"/>
    <col min="11270" max="11270" width="9.42578125" style="208" customWidth="1"/>
    <col min="11271" max="11271" width="9.140625" style="208"/>
    <col min="11272" max="11272" width="6.5703125" style="208" customWidth="1"/>
    <col min="11273" max="11273" width="5.42578125" style="208" customWidth="1"/>
    <col min="11274" max="11274" width="9.140625" style="208"/>
    <col min="11275" max="11275" width="8.42578125" style="208" customWidth="1"/>
    <col min="11276" max="11276" width="9.140625" style="208"/>
    <col min="11277" max="11277" width="9.5703125" style="208" customWidth="1"/>
    <col min="11278" max="11278" width="9.140625" style="208"/>
    <col min="11279" max="11279" width="9.28515625" style="208" customWidth="1"/>
    <col min="11280" max="11282" width="4.85546875" style="208" customWidth="1"/>
    <col min="11283" max="11283" width="4.42578125" style="208" customWidth="1"/>
    <col min="11284" max="11520" width="9.140625" style="208"/>
    <col min="11521" max="11521" width="3.42578125" style="208" customWidth="1"/>
    <col min="11522" max="11522" width="4.85546875" style="208" customWidth="1"/>
    <col min="11523" max="11523" width="8.42578125" style="208" customWidth="1"/>
    <col min="11524" max="11524" width="9.7109375" style="208" customWidth="1"/>
    <col min="11525" max="11525" width="9.140625" style="208"/>
    <col min="11526" max="11526" width="9.42578125" style="208" customWidth="1"/>
    <col min="11527" max="11527" width="9.140625" style="208"/>
    <col min="11528" max="11528" width="6.5703125" style="208" customWidth="1"/>
    <col min="11529" max="11529" width="5.42578125" style="208" customWidth="1"/>
    <col min="11530" max="11530" width="9.140625" style="208"/>
    <col min="11531" max="11531" width="8.42578125" style="208" customWidth="1"/>
    <col min="11532" max="11532" width="9.140625" style="208"/>
    <col min="11533" max="11533" width="9.5703125" style="208" customWidth="1"/>
    <col min="11534" max="11534" width="9.140625" style="208"/>
    <col min="11535" max="11535" width="9.28515625" style="208" customWidth="1"/>
    <col min="11536" max="11538" width="4.85546875" style="208" customWidth="1"/>
    <col min="11539" max="11539" width="4.42578125" style="208" customWidth="1"/>
    <col min="11540" max="11776" width="9.140625" style="208"/>
    <col min="11777" max="11777" width="3.42578125" style="208" customWidth="1"/>
    <col min="11778" max="11778" width="4.85546875" style="208" customWidth="1"/>
    <col min="11779" max="11779" width="8.42578125" style="208" customWidth="1"/>
    <col min="11780" max="11780" width="9.7109375" style="208" customWidth="1"/>
    <col min="11781" max="11781" width="9.140625" style="208"/>
    <col min="11782" max="11782" width="9.42578125" style="208" customWidth="1"/>
    <col min="11783" max="11783" width="9.140625" style="208"/>
    <col min="11784" max="11784" width="6.5703125" style="208" customWidth="1"/>
    <col min="11785" max="11785" width="5.42578125" style="208" customWidth="1"/>
    <col min="11786" max="11786" width="9.140625" style="208"/>
    <col min="11787" max="11787" width="8.42578125" style="208" customWidth="1"/>
    <col min="11788" max="11788" width="9.140625" style="208"/>
    <col min="11789" max="11789" width="9.5703125" style="208" customWidth="1"/>
    <col min="11790" max="11790" width="9.140625" style="208"/>
    <col min="11791" max="11791" width="9.28515625" style="208" customWidth="1"/>
    <col min="11792" max="11794" width="4.85546875" style="208" customWidth="1"/>
    <col min="11795" max="11795" width="4.42578125" style="208" customWidth="1"/>
    <col min="11796" max="12032" width="9.140625" style="208"/>
    <col min="12033" max="12033" width="3.42578125" style="208" customWidth="1"/>
    <col min="12034" max="12034" width="4.85546875" style="208" customWidth="1"/>
    <col min="12035" max="12035" width="8.42578125" style="208" customWidth="1"/>
    <col min="12036" max="12036" width="9.7109375" style="208" customWidth="1"/>
    <col min="12037" max="12037" width="9.140625" style="208"/>
    <col min="12038" max="12038" width="9.42578125" style="208" customWidth="1"/>
    <col min="12039" max="12039" width="9.140625" style="208"/>
    <col min="12040" max="12040" width="6.5703125" style="208" customWidth="1"/>
    <col min="12041" max="12041" width="5.42578125" style="208" customWidth="1"/>
    <col min="12042" max="12042" width="9.140625" style="208"/>
    <col min="12043" max="12043" width="8.42578125" style="208" customWidth="1"/>
    <col min="12044" max="12044" width="9.140625" style="208"/>
    <col min="12045" max="12045" width="9.5703125" style="208" customWidth="1"/>
    <col min="12046" max="12046" width="9.140625" style="208"/>
    <col min="12047" max="12047" width="9.28515625" style="208" customWidth="1"/>
    <col min="12048" max="12050" width="4.85546875" style="208" customWidth="1"/>
    <col min="12051" max="12051" width="4.42578125" style="208" customWidth="1"/>
    <col min="12052" max="12288" width="9.140625" style="208"/>
    <col min="12289" max="12289" width="3.42578125" style="208" customWidth="1"/>
    <col min="12290" max="12290" width="4.85546875" style="208" customWidth="1"/>
    <col min="12291" max="12291" width="8.42578125" style="208" customWidth="1"/>
    <col min="12292" max="12292" width="9.7109375" style="208" customWidth="1"/>
    <col min="12293" max="12293" width="9.140625" style="208"/>
    <col min="12294" max="12294" width="9.42578125" style="208" customWidth="1"/>
    <col min="12295" max="12295" width="9.140625" style="208"/>
    <col min="12296" max="12296" width="6.5703125" style="208" customWidth="1"/>
    <col min="12297" max="12297" width="5.42578125" style="208" customWidth="1"/>
    <col min="12298" max="12298" width="9.140625" style="208"/>
    <col min="12299" max="12299" width="8.42578125" style="208" customWidth="1"/>
    <col min="12300" max="12300" width="9.140625" style="208"/>
    <col min="12301" max="12301" width="9.5703125" style="208" customWidth="1"/>
    <col min="12302" max="12302" width="9.140625" style="208"/>
    <col min="12303" max="12303" width="9.28515625" style="208" customWidth="1"/>
    <col min="12304" max="12306" width="4.85546875" style="208" customWidth="1"/>
    <col min="12307" max="12307" width="4.42578125" style="208" customWidth="1"/>
    <col min="12308" max="12544" width="9.140625" style="208"/>
    <col min="12545" max="12545" width="3.42578125" style="208" customWidth="1"/>
    <col min="12546" max="12546" width="4.85546875" style="208" customWidth="1"/>
    <col min="12547" max="12547" width="8.42578125" style="208" customWidth="1"/>
    <col min="12548" max="12548" width="9.7109375" style="208" customWidth="1"/>
    <col min="12549" max="12549" width="9.140625" style="208"/>
    <col min="12550" max="12550" width="9.42578125" style="208" customWidth="1"/>
    <col min="12551" max="12551" width="9.140625" style="208"/>
    <col min="12552" max="12552" width="6.5703125" style="208" customWidth="1"/>
    <col min="12553" max="12553" width="5.42578125" style="208" customWidth="1"/>
    <col min="12554" max="12554" width="9.140625" style="208"/>
    <col min="12555" max="12555" width="8.42578125" style="208" customWidth="1"/>
    <col min="12556" max="12556" width="9.140625" style="208"/>
    <col min="12557" max="12557" width="9.5703125" style="208" customWidth="1"/>
    <col min="12558" max="12558" width="9.140625" style="208"/>
    <col min="12559" max="12559" width="9.28515625" style="208" customWidth="1"/>
    <col min="12560" max="12562" width="4.85546875" style="208" customWidth="1"/>
    <col min="12563" max="12563" width="4.42578125" style="208" customWidth="1"/>
    <col min="12564" max="12800" width="9.140625" style="208"/>
    <col min="12801" max="12801" width="3.42578125" style="208" customWidth="1"/>
    <col min="12802" max="12802" width="4.85546875" style="208" customWidth="1"/>
    <col min="12803" max="12803" width="8.42578125" style="208" customWidth="1"/>
    <col min="12804" max="12804" width="9.7109375" style="208" customWidth="1"/>
    <col min="12805" max="12805" width="9.140625" style="208"/>
    <col min="12806" max="12806" width="9.42578125" style="208" customWidth="1"/>
    <col min="12807" max="12807" width="9.140625" style="208"/>
    <col min="12808" max="12808" width="6.5703125" style="208" customWidth="1"/>
    <col min="12809" max="12809" width="5.42578125" style="208" customWidth="1"/>
    <col min="12810" max="12810" width="9.140625" style="208"/>
    <col min="12811" max="12811" width="8.42578125" style="208" customWidth="1"/>
    <col min="12812" max="12812" width="9.140625" style="208"/>
    <col min="12813" max="12813" width="9.5703125" style="208" customWidth="1"/>
    <col min="12814" max="12814" width="9.140625" style="208"/>
    <col min="12815" max="12815" width="9.28515625" style="208" customWidth="1"/>
    <col min="12816" max="12818" width="4.85546875" style="208" customWidth="1"/>
    <col min="12819" max="12819" width="4.42578125" style="208" customWidth="1"/>
    <col min="12820" max="13056" width="9.140625" style="208"/>
    <col min="13057" max="13057" width="3.42578125" style="208" customWidth="1"/>
    <col min="13058" max="13058" width="4.85546875" style="208" customWidth="1"/>
    <col min="13059" max="13059" width="8.42578125" style="208" customWidth="1"/>
    <col min="13060" max="13060" width="9.7109375" style="208" customWidth="1"/>
    <col min="13061" max="13061" width="9.140625" style="208"/>
    <col min="13062" max="13062" width="9.42578125" style="208" customWidth="1"/>
    <col min="13063" max="13063" width="9.140625" style="208"/>
    <col min="13064" max="13064" width="6.5703125" style="208" customWidth="1"/>
    <col min="13065" max="13065" width="5.42578125" style="208" customWidth="1"/>
    <col min="13066" max="13066" width="9.140625" style="208"/>
    <col min="13067" max="13067" width="8.42578125" style="208" customWidth="1"/>
    <col min="13068" max="13068" width="9.140625" style="208"/>
    <col min="13069" max="13069" width="9.5703125" style="208" customWidth="1"/>
    <col min="13070" max="13070" width="9.140625" style="208"/>
    <col min="13071" max="13071" width="9.28515625" style="208" customWidth="1"/>
    <col min="13072" max="13074" width="4.85546875" style="208" customWidth="1"/>
    <col min="13075" max="13075" width="4.42578125" style="208" customWidth="1"/>
    <col min="13076" max="13312" width="9.140625" style="208"/>
    <col min="13313" max="13313" width="3.42578125" style="208" customWidth="1"/>
    <col min="13314" max="13314" width="4.85546875" style="208" customWidth="1"/>
    <col min="13315" max="13315" width="8.42578125" style="208" customWidth="1"/>
    <col min="13316" max="13316" width="9.7109375" style="208" customWidth="1"/>
    <col min="13317" max="13317" width="9.140625" style="208"/>
    <col min="13318" max="13318" width="9.42578125" style="208" customWidth="1"/>
    <col min="13319" max="13319" width="9.140625" style="208"/>
    <col min="13320" max="13320" width="6.5703125" style="208" customWidth="1"/>
    <col min="13321" max="13321" width="5.42578125" style="208" customWidth="1"/>
    <col min="13322" max="13322" width="9.140625" style="208"/>
    <col min="13323" max="13323" width="8.42578125" style="208" customWidth="1"/>
    <col min="13324" max="13324" width="9.140625" style="208"/>
    <col min="13325" max="13325" width="9.5703125" style="208" customWidth="1"/>
    <col min="13326" max="13326" width="9.140625" style="208"/>
    <col min="13327" max="13327" width="9.28515625" style="208" customWidth="1"/>
    <col min="13328" max="13330" width="4.85546875" style="208" customWidth="1"/>
    <col min="13331" max="13331" width="4.42578125" style="208" customWidth="1"/>
    <col min="13332" max="13568" width="9.140625" style="208"/>
    <col min="13569" max="13569" width="3.42578125" style="208" customWidth="1"/>
    <col min="13570" max="13570" width="4.85546875" style="208" customWidth="1"/>
    <col min="13571" max="13571" width="8.42578125" style="208" customWidth="1"/>
    <col min="13572" max="13572" width="9.7109375" style="208" customWidth="1"/>
    <col min="13573" max="13573" width="9.140625" style="208"/>
    <col min="13574" max="13574" width="9.42578125" style="208" customWidth="1"/>
    <col min="13575" max="13575" width="9.140625" style="208"/>
    <col min="13576" max="13576" width="6.5703125" style="208" customWidth="1"/>
    <col min="13577" max="13577" width="5.42578125" style="208" customWidth="1"/>
    <col min="13578" max="13578" width="9.140625" style="208"/>
    <col min="13579" max="13579" width="8.42578125" style="208" customWidth="1"/>
    <col min="13580" max="13580" width="9.140625" style="208"/>
    <col min="13581" max="13581" width="9.5703125" style="208" customWidth="1"/>
    <col min="13582" max="13582" width="9.140625" style="208"/>
    <col min="13583" max="13583" width="9.28515625" style="208" customWidth="1"/>
    <col min="13584" max="13586" width="4.85546875" style="208" customWidth="1"/>
    <col min="13587" max="13587" width="4.42578125" style="208" customWidth="1"/>
    <col min="13588" max="13824" width="9.140625" style="208"/>
    <col min="13825" max="13825" width="3.42578125" style="208" customWidth="1"/>
    <col min="13826" max="13826" width="4.85546875" style="208" customWidth="1"/>
    <col min="13827" max="13827" width="8.42578125" style="208" customWidth="1"/>
    <col min="13828" max="13828" width="9.7109375" style="208" customWidth="1"/>
    <col min="13829" max="13829" width="9.140625" style="208"/>
    <col min="13830" max="13830" width="9.42578125" style="208" customWidth="1"/>
    <col min="13831" max="13831" width="9.140625" style="208"/>
    <col min="13832" max="13832" width="6.5703125" style="208" customWidth="1"/>
    <col min="13833" max="13833" width="5.42578125" style="208" customWidth="1"/>
    <col min="13834" max="13834" width="9.140625" style="208"/>
    <col min="13835" max="13835" width="8.42578125" style="208" customWidth="1"/>
    <col min="13836" max="13836" width="9.140625" style="208"/>
    <col min="13837" max="13837" width="9.5703125" style="208" customWidth="1"/>
    <col min="13838" max="13838" width="9.140625" style="208"/>
    <col min="13839" max="13839" width="9.28515625" style="208" customWidth="1"/>
    <col min="13840" max="13842" width="4.85546875" style="208" customWidth="1"/>
    <col min="13843" max="13843" width="4.42578125" style="208" customWidth="1"/>
    <col min="13844" max="14080" width="9.140625" style="208"/>
    <col min="14081" max="14081" width="3.42578125" style="208" customWidth="1"/>
    <col min="14082" max="14082" width="4.85546875" style="208" customWidth="1"/>
    <col min="14083" max="14083" width="8.42578125" style="208" customWidth="1"/>
    <col min="14084" max="14084" width="9.7109375" style="208" customWidth="1"/>
    <col min="14085" max="14085" width="9.140625" style="208"/>
    <col min="14086" max="14086" width="9.42578125" style="208" customWidth="1"/>
    <col min="14087" max="14087" width="9.140625" style="208"/>
    <col min="14088" max="14088" width="6.5703125" style="208" customWidth="1"/>
    <col min="14089" max="14089" width="5.42578125" style="208" customWidth="1"/>
    <col min="14090" max="14090" width="9.140625" style="208"/>
    <col min="14091" max="14091" width="8.42578125" style="208" customWidth="1"/>
    <col min="14092" max="14092" width="9.140625" style="208"/>
    <col min="14093" max="14093" width="9.5703125" style="208" customWidth="1"/>
    <col min="14094" max="14094" width="9.140625" style="208"/>
    <col min="14095" max="14095" width="9.28515625" style="208" customWidth="1"/>
    <col min="14096" max="14098" width="4.85546875" style="208" customWidth="1"/>
    <col min="14099" max="14099" width="4.42578125" style="208" customWidth="1"/>
    <col min="14100" max="14336" width="9.140625" style="208"/>
    <col min="14337" max="14337" width="3.42578125" style="208" customWidth="1"/>
    <col min="14338" max="14338" width="4.85546875" style="208" customWidth="1"/>
    <col min="14339" max="14339" width="8.42578125" style="208" customWidth="1"/>
    <col min="14340" max="14340" width="9.7109375" style="208" customWidth="1"/>
    <col min="14341" max="14341" width="9.140625" style="208"/>
    <col min="14342" max="14342" width="9.42578125" style="208" customWidth="1"/>
    <col min="14343" max="14343" width="9.140625" style="208"/>
    <col min="14344" max="14344" width="6.5703125" style="208" customWidth="1"/>
    <col min="14345" max="14345" width="5.42578125" style="208" customWidth="1"/>
    <col min="14346" max="14346" width="9.140625" style="208"/>
    <col min="14347" max="14347" width="8.42578125" style="208" customWidth="1"/>
    <col min="14348" max="14348" width="9.140625" style="208"/>
    <col min="14349" max="14349" width="9.5703125" style="208" customWidth="1"/>
    <col min="14350" max="14350" width="9.140625" style="208"/>
    <col min="14351" max="14351" width="9.28515625" style="208" customWidth="1"/>
    <col min="14352" max="14354" width="4.85546875" style="208" customWidth="1"/>
    <col min="14355" max="14355" width="4.42578125" style="208" customWidth="1"/>
    <col min="14356" max="14592" width="9.140625" style="208"/>
    <col min="14593" max="14593" width="3.42578125" style="208" customWidth="1"/>
    <col min="14594" max="14594" width="4.85546875" style="208" customWidth="1"/>
    <col min="14595" max="14595" width="8.42578125" style="208" customWidth="1"/>
    <col min="14596" max="14596" width="9.7109375" style="208" customWidth="1"/>
    <col min="14597" max="14597" width="9.140625" style="208"/>
    <col min="14598" max="14598" width="9.42578125" style="208" customWidth="1"/>
    <col min="14599" max="14599" width="9.140625" style="208"/>
    <col min="14600" max="14600" width="6.5703125" style="208" customWidth="1"/>
    <col min="14601" max="14601" width="5.42578125" style="208" customWidth="1"/>
    <col min="14602" max="14602" width="9.140625" style="208"/>
    <col min="14603" max="14603" width="8.42578125" style="208" customWidth="1"/>
    <col min="14604" max="14604" width="9.140625" style="208"/>
    <col min="14605" max="14605" width="9.5703125" style="208" customWidth="1"/>
    <col min="14606" max="14606" width="9.140625" style="208"/>
    <col min="14607" max="14607" width="9.28515625" style="208" customWidth="1"/>
    <col min="14608" max="14610" width="4.85546875" style="208" customWidth="1"/>
    <col min="14611" max="14611" width="4.42578125" style="208" customWidth="1"/>
    <col min="14612" max="14848" width="9.140625" style="208"/>
    <col min="14849" max="14849" width="3.42578125" style="208" customWidth="1"/>
    <col min="14850" max="14850" width="4.85546875" style="208" customWidth="1"/>
    <col min="14851" max="14851" width="8.42578125" style="208" customWidth="1"/>
    <col min="14852" max="14852" width="9.7109375" style="208" customWidth="1"/>
    <col min="14853" max="14853" width="9.140625" style="208"/>
    <col min="14854" max="14854" width="9.42578125" style="208" customWidth="1"/>
    <col min="14855" max="14855" width="9.140625" style="208"/>
    <col min="14856" max="14856" width="6.5703125" style="208" customWidth="1"/>
    <col min="14857" max="14857" width="5.42578125" style="208" customWidth="1"/>
    <col min="14858" max="14858" width="9.140625" style="208"/>
    <col min="14859" max="14859" width="8.42578125" style="208" customWidth="1"/>
    <col min="14860" max="14860" width="9.140625" style="208"/>
    <col min="14861" max="14861" width="9.5703125" style="208" customWidth="1"/>
    <col min="14862" max="14862" width="9.140625" style="208"/>
    <col min="14863" max="14863" width="9.28515625" style="208" customWidth="1"/>
    <col min="14864" max="14866" width="4.85546875" style="208" customWidth="1"/>
    <col min="14867" max="14867" width="4.42578125" style="208" customWidth="1"/>
    <col min="14868" max="15104" width="9.140625" style="208"/>
    <col min="15105" max="15105" width="3.42578125" style="208" customWidth="1"/>
    <col min="15106" max="15106" width="4.85546875" style="208" customWidth="1"/>
    <col min="15107" max="15107" width="8.42578125" style="208" customWidth="1"/>
    <col min="15108" max="15108" width="9.7109375" style="208" customWidth="1"/>
    <col min="15109" max="15109" width="9.140625" style="208"/>
    <col min="15110" max="15110" width="9.42578125" style="208" customWidth="1"/>
    <col min="15111" max="15111" width="9.140625" style="208"/>
    <col min="15112" max="15112" width="6.5703125" style="208" customWidth="1"/>
    <col min="15113" max="15113" width="5.42578125" style="208" customWidth="1"/>
    <col min="15114" max="15114" width="9.140625" style="208"/>
    <col min="15115" max="15115" width="8.42578125" style="208" customWidth="1"/>
    <col min="15116" max="15116" width="9.140625" style="208"/>
    <col min="15117" max="15117" width="9.5703125" style="208" customWidth="1"/>
    <col min="15118" max="15118" width="9.140625" style="208"/>
    <col min="15119" max="15119" width="9.28515625" style="208" customWidth="1"/>
    <col min="15120" max="15122" width="4.85546875" style="208" customWidth="1"/>
    <col min="15123" max="15123" width="4.42578125" style="208" customWidth="1"/>
    <col min="15124" max="15360" width="9.140625" style="208"/>
    <col min="15361" max="15361" width="3.42578125" style="208" customWidth="1"/>
    <col min="15362" max="15362" width="4.85546875" style="208" customWidth="1"/>
    <col min="15363" max="15363" width="8.42578125" style="208" customWidth="1"/>
    <col min="15364" max="15364" width="9.7109375" style="208" customWidth="1"/>
    <col min="15365" max="15365" width="9.140625" style="208"/>
    <col min="15366" max="15366" width="9.42578125" style="208" customWidth="1"/>
    <col min="15367" max="15367" width="9.140625" style="208"/>
    <col min="15368" max="15368" width="6.5703125" style="208" customWidth="1"/>
    <col min="15369" max="15369" width="5.42578125" style="208" customWidth="1"/>
    <col min="15370" max="15370" width="9.140625" style="208"/>
    <col min="15371" max="15371" width="8.42578125" style="208" customWidth="1"/>
    <col min="15372" max="15372" width="9.140625" style="208"/>
    <col min="15373" max="15373" width="9.5703125" style="208" customWidth="1"/>
    <col min="15374" max="15374" width="9.140625" style="208"/>
    <col min="15375" max="15375" width="9.28515625" style="208" customWidth="1"/>
    <col min="15376" max="15378" width="4.85546875" style="208" customWidth="1"/>
    <col min="15379" max="15379" width="4.42578125" style="208" customWidth="1"/>
    <col min="15380" max="15616" width="9.140625" style="208"/>
    <col min="15617" max="15617" width="3.42578125" style="208" customWidth="1"/>
    <col min="15618" max="15618" width="4.85546875" style="208" customWidth="1"/>
    <col min="15619" max="15619" width="8.42578125" style="208" customWidth="1"/>
    <col min="15620" max="15620" width="9.7109375" style="208" customWidth="1"/>
    <col min="15621" max="15621" width="9.140625" style="208"/>
    <col min="15622" max="15622" width="9.42578125" style="208" customWidth="1"/>
    <col min="15623" max="15623" width="9.140625" style="208"/>
    <col min="15624" max="15624" width="6.5703125" style="208" customWidth="1"/>
    <col min="15625" max="15625" width="5.42578125" style="208" customWidth="1"/>
    <col min="15626" max="15626" width="9.140625" style="208"/>
    <col min="15627" max="15627" width="8.42578125" style="208" customWidth="1"/>
    <col min="15628" max="15628" width="9.140625" style="208"/>
    <col min="15629" max="15629" width="9.5703125" style="208" customWidth="1"/>
    <col min="15630" max="15630" width="9.140625" style="208"/>
    <col min="15631" max="15631" width="9.28515625" style="208" customWidth="1"/>
    <col min="15632" max="15634" width="4.85546875" style="208" customWidth="1"/>
    <col min="15635" max="15635" width="4.42578125" style="208" customWidth="1"/>
    <col min="15636" max="15872" width="9.140625" style="208"/>
    <col min="15873" max="15873" width="3.42578125" style="208" customWidth="1"/>
    <col min="15874" max="15874" width="4.85546875" style="208" customWidth="1"/>
    <col min="15875" max="15875" width="8.42578125" style="208" customWidth="1"/>
    <col min="15876" max="15876" width="9.7109375" style="208" customWidth="1"/>
    <col min="15877" max="15877" width="9.140625" style="208"/>
    <col min="15878" max="15878" width="9.42578125" style="208" customWidth="1"/>
    <col min="15879" max="15879" width="9.140625" style="208"/>
    <col min="15880" max="15880" width="6.5703125" style="208" customWidth="1"/>
    <col min="15881" max="15881" width="5.42578125" style="208" customWidth="1"/>
    <col min="15882" max="15882" width="9.140625" style="208"/>
    <col min="15883" max="15883" width="8.42578125" style="208" customWidth="1"/>
    <col min="15884" max="15884" width="9.140625" style="208"/>
    <col min="15885" max="15885" width="9.5703125" style="208" customWidth="1"/>
    <col min="15886" max="15886" width="9.140625" style="208"/>
    <col min="15887" max="15887" width="9.28515625" style="208" customWidth="1"/>
    <col min="15888" max="15890" width="4.85546875" style="208" customWidth="1"/>
    <col min="15891" max="15891" width="4.42578125" style="208" customWidth="1"/>
    <col min="15892" max="16128" width="9.140625" style="208"/>
    <col min="16129" max="16129" width="3.42578125" style="208" customWidth="1"/>
    <col min="16130" max="16130" width="4.85546875" style="208" customWidth="1"/>
    <col min="16131" max="16131" width="8.42578125" style="208" customWidth="1"/>
    <col min="16132" max="16132" width="9.7109375" style="208" customWidth="1"/>
    <col min="16133" max="16133" width="9.140625" style="208"/>
    <col min="16134" max="16134" width="9.42578125" style="208" customWidth="1"/>
    <col min="16135" max="16135" width="9.140625" style="208"/>
    <col min="16136" max="16136" width="6.5703125" style="208" customWidth="1"/>
    <col min="16137" max="16137" width="5.42578125" style="208" customWidth="1"/>
    <col min="16138" max="16138" width="9.140625" style="208"/>
    <col min="16139" max="16139" width="8.42578125" style="208" customWidth="1"/>
    <col min="16140" max="16140" width="9.140625" style="208"/>
    <col min="16141" max="16141" width="9.5703125" style="208" customWidth="1"/>
    <col min="16142" max="16142" width="9.140625" style="208"/>
    <col min="16143" max="16143" width="9.28515625" style="208" customWidth="1"/>
    <col min="16144" max="16146" width="4.85546875" style="208" customWidth="1"/>
    <col min="16147" max="16147" width="4.42578125" style="208" customWidth="1"/>
    <col min="16148" max="16384" width="9.140625" style="208"/>
  </cols>
  <sheetData/>
  <phoneticPr fontId="4"/>
  <pageMargins left="0.7" right="0.7" top="0.75" bottom="0.75" header="0.3" footer="0.3"/>
  <pageSetup paperSize="9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13268C-498E-4E15-A9B8-7BCCE08E197F}">
  <sheetPr>
    <tabColor indexed="10"/>
    <pageSetUpPr fitToPage="1"/>
  </sheetPr>
  <dimension ref="A1"/>
  <sheetViews>
    <sheetView showGridLines="0" view="pageBreakPreview" topLeftCell="A4" zoomScale="60" zoomScaleNormal="50" workbookViewId="0">
      <selection activeCell="W25" sqref="W25"/>
    </sheetView>
  </sheetViews>
  <sheetFormatPr defaultRowHeight="12.75" x14ac:dyDescent="0.15"/>
  <sheetData/>
  <phoneticPr fontId="4"/>
  <pageMargins left="0.70866141732283472" right="0.70866141732283472" top="0.74803149606299213" bottom="0.74803149606299213" header="0.31496062992125984" footer="0.31496062992125984"/>
  <pageSetup paperSize="9" scale="89" fitToHeight="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2</vt:i4>
      </vt:variant>
    </vt:vector>
  </HeadingPairs>
  <TitlesOfParts>
    <vt:vector size="10" baseType="lpstr">
      <vt:lpstr>（入力シート１）</vt:lpstr>
      <vt:lpstr>照明設備の更新</vt:lpstr>
      <vt:lpstr>空調設備の更新</vt:lpstr>
      <vt:lpstr>ボイラー設備の更新</vt:lpstr>
      <vt:lpstr>係数</vt:lpstr>
      <vt:lpstr>（記入例）照明設備の更新</vt:lpstr>
      <vt:lpstr>設置位置図、計画図</vt:lpstr>
      <vt:lpstr>設置位置図、計画図2</vt:lpstr>
      <vt:lpstr>'（入力シート１）'!Print_Area</vt:lpstr>
      <vt:lpstr>ボイラー設備の更新!Print_Area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下村　百合</cp:lastModifiedBy>
  <dcterms:modified xsi:type="dcterms:W3CDTF">2022-08-01T02:12:49Z</dcterms:modified>
</cp:coreProperties>
</file>