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share-sv\99_関係団体等\080_京都知恵産業創造の森\04_スマート社会推進部\06_補助金事業\05-令和4年度補助事業\⑤自立的地域活用型再生可能エネルギー\01-募集要領\"/>
    </mc:Choice>
  </mc:AlternateContent>
  <xr:revisionPtr revIDLastSave="0" documentId="13_ncr:1_{C30AB7DE-DBDF-4217-BDDE-41E297BC7F7B}" xr6:coauthVersionLast="47" xr6:coauthVersionMax="47" xr10:uidLastSave="{00000000-0000-0000-0000-000000000000}"/>
  <bookViews>
    <workbookView xWindow="-120" yWindow="-120" windowWidth="20730" windowHeight="11160" tabRatio="863" xr2:uid="{00000000-000D-0000-FFFF-FFFF00000000}"/>
  </bookViews>
  <sheets>
    <sheet name="（入力シート１）基本情報" sheetId="19" r:id="rId1"/>
    <sheet name="（入力シート２）設備情報" sheetId="21" r:id="rId2"/>
    <sheet name="（入力シート３）排出削減量算出" sheetId="14" r:id="rId3"/>
    <sheet name="係数" sheetId="12" r:id="rId4"/>
  </sheets>
  <definedNames>
    <definedName name="_xlnm.Print_Area" localSheetId="0">'（入力シート１）基本情報'!$A$1:$I$33</definedName>
    <definedName name="_xlnm.Print_Area" localSheetId="1">'（入力シート２）設備情報'!$A$1:$H$24</definedName>
    <definedName name="_xlnm.Print_Area" localSheetId="2">'（入力シート３）排出削減量算出'!$A$1:$F$36</definedName>
  </definedNames>
  <calcPr calcId="181029"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7" i="12" l="1"/>
  <c r="D26" i="14" l="1"/>
  <c r="D25" i="14"/>
  <c r="D28" i="14" s="1"/>
  <c r="H1" i="21"/>
  <c r="F1" i="14"/>
  <c r="E16" i="14"/>
  <c r="D32" i="14"/>
  <c r="D35" i="12"/>
  <c r="D36" i="12"/>
  <c r="D39" i="12"/>
  <c r="D40" i="12"/>
  <c r="D27" i="14" l="1"/>
  <c r="D29" i="14" s="1"/>
  <c r="C36" i="14"/>
  <c r="D34" i="14" l="1"/>
  <c r="D35" i="14"/>
  <c r="D36" i="14"/>
</calcChain>
</file>

<file path=xl/sharedStrings.xml><?xml version="1.0" encoding="utf-8"?>
<sst xmlns="http://schemas.openxmlformats.org/spreadsheetml/2006/main" count="246" uniqueCount="147">
  <si>
    <t>A重油</t>
    <rPh sb="1" eb="3">
      <t>ジュウユ</t>
    </rPh>
    <phoneticPr fontId="2"/>
  </si>
  <si>
    <t>都市ガス</t>
    <rPh sb="0" eb="2">
      <t>トシ</t>
    </rPh>
    <phoneticPr fontId="2"/>
  </si>
  <si>
    <t>炭素排出係数</t>
    <rPh sb="0" eb="2">
      <t>タンソ</t>
    </rPh>
    <rPh sb="2" eb="4">
      <t>ハイシュツ</t>
    </rPh>
    <rPh sb="4" eb="6">
      <t>ケイスウ</t>
    </rPh>
    <phoneticPr fontId="2"/>
  </si>
  <si>
    <t>【燃料の種類】</t>
    <rPh sb="1" eb="3">
      <t>ネンリョウ</t>
    </rPh>
    <rPh sb="4" eb="6">
      <t>シュルイ</t>
    </rPh>
    <phoneticPr fontId="2"/>
  </si>
  <si>
    <t>灯油</t>
    <rPh sb="0" eb="2">
      <t>トウユ</t>
    </rPh>
    <phoneticPr fontId="2"/>
  </si>
  <si>
    <t>番号</t>
    <rPh sb="0" eb="2">
      <t>バンゴウ</t>
    </rPh>
    <phoneticPr fontId="2"/>
  </si>
  <si>
    <t>燃料の名称</t>
    <rPh sb="0" eb="2">
      <t>ネンリョウ</t>
    </rPh>
    <rPh sb="3" eb="5">
      <t>メイショウ</t>
    </rPh>
    <phoneticPr fontId="2"/>
  </si>
  <si>
    <t>標準発熱量</t>
    <rPh sb="0" eb="2">
      <t>ヒョウジュン</t>
    </rPh>
    <rPh sb="2" eb="4">
      <t>ハツネツ</t>
    </rPh>
    <rPh sb="4" eb="5">
      <t>リョウ</t>
    </rPh>
    <phoneticPr fontId="2"/>
  </si>
  <si>
    <t>軽油</t>
    <rPh sb="0" eb="2">
      <t>ケイユ</t>
    </rPh>
    <phoneticPr fontId="2"/>
  </si>
  <si>
    <t>【都市ガス単位換算】</t>
    <rPh sb="1" eb="3">
      <t>トシ</t>
    </rPh>
    <rPh sb="5" eb="7">
      <t>タンイ</t>
    </rPh>
    <rPh sb="7" eb="9">
      <t>カンサン</t>
    </rPh>
    <phoneticPr fontId="2"/>
  </si>
  <si>
    <t>低圧</t>
    <rPh sb="0" eb="2">
      <t>テイアツ</t>
    </rPh>
    <phoneticPr fontId="2"/>
  </si>
  <si>
    <t>中圧</t>
    <rPh sb="0" eb="1">
      <t>チュウ</t>
    </rPh>
    <rPh sb="1" eb="2">
      <t>アツ</t>
    </rPh>
    <phoneticPr fontId="2"/>
  </si>
  <si>
    <t>m2</t>
    <phoneticPr fontId="2"/>
  </si>
  <si>
    <t>Nm2</t>
    <phoneticPr fontId="2"/>
  </si>
  <si>
    <t>⇒</t>
    <phoneticPr fontId="2"/>
  </si>
  <si>
    <t>　1.1　事業者情報</t>
    <rPh sb="5" eb="7">
      <t>ジギョウ</t>
    </rPh>
    <rPh sb="7" eb="8">
      <t>シャ</t>
    </rPh>
    <rPh sb="8" eb="10">
      <t>ジョウホウ</t>
    </rPh>
    <phoneticPr fontId="2"/>
  </si>
  <si>
    <t>（シート１）</t>
    <phoneticPr fontId="2"/>
  </si>
  <si>
    <t>１．基本情報</t>
    <rPh sb="2" eb="4">
      <t>キホン</t>
    </rPh>
    <rPh sb="4" eb="6">
      <t>ジョウホウ</t>
    </rPh>
    <phoneticPr fontId="2"/>
  </si>
  <si>
    <t>事業開始日</t>
    <rPh sb="0" eb="2">
      <t>ジギョウ</t>
    </rPh>
    <rPh sb="2" eb="4">
      <t>カイシ</t>
    </rPh>
    <rPh sb="4" eb="5">
      <t>ビ</t>
    </rPh>
    <phoneticPr fontId="2"/>
  </si>
  <si>
    <t>年</t>
    <rPh sb="0" eb="1">
      <t>ネン</t>
    </rPh>
    <phoneticPr fontId="2"/>
  </si>
  <si>
    <t>月</t>
    <rPh sb="0" eb="1">
      <t>ガツ</t>
    </rPh>
    <phoneticPr fontId="2"/>
  </si>
  <si>
    <t>日</t>
    <rPh sb="0" eb="1">
      <t>ニチ</t>
    </rPh>
    <phoneticPr fontId="2"/>
  </si>
  <si>
    <t>メーカー</t>
    <phoneticPr fontId="2"/>
  </si>
  <si>
    <t>型番</t>
    <rPh sb="0" eb="2">
      <t>カタバン</t>
    </rPh>
    <phoneticPr fontId="2"/>
  </si>
  <si>
    <t>燃料名</t>
    <rPh sb="0" eb="2">
      <t>ネンリョウ</t>
    </rPh>
    <rPh sb="2" eb="3">
      <t>メイ</t>
    </rPh>
    <phoneticPr fontId="2"/>
  </si>
  <si>
    <t>３．CO2排出削減予定量の算定</t>
    <rPh sb="5" eb="7">
      <t>ハイシュツ</t>
    </rPh>
    <rPh sb="7" eb="9">
      <t>サクゲン</t>
    </rPh>
    <rPh sb="9" eb="11">
      <t>ヨテイ</t>
    </rPh>
    <rPh sb="11" eb="12">
      <t>リョウ</t>
    </rPh>
    <rPh sb="13" eb="15">
      <t>サンテイ</t>
    </rPh>
    <phoneticPr fontId="2"/>
  </si>
  <si>
    <t>項目</t>
    <rPh sb="0" eb="2">
      <t>コウモク</t>
    </rPh>
    <phoneticPr fontId="2"/>
  </si>
  <si>
    <t>年度</t>
    <rPh sb="0" eb="2">
      <t>ネンド</t>
    </rPh>
    <phoneticPr fontId="2"/>
  </si>
  <si>
    <t>削減量</t>
    <rPh sb="0" eb="2">
      <t>サクゲン</t>
    </rPh>
    <rPh sb="2" eb="3">
      <t>リョウ</t>
    </rPh>
    <phoneticPr fontId="2"/>
  </si>
  <si>
    <t>（tCO2/年）</t>
  </si>
  <si>
    <t>（tCO2/年）</t>
    <rPh sb="6" eb="7">
      <t>ネン</t>
    </rPh>
    <phoneticPr fontId="2"/>
  </si>
  <si>
    <t>（tCO2/年）</t>
    <phoneticPr fontId="2"/>
  </si>
  <si>
    <t>（kg/年）</t>
    <rPh sb="4" eb="5">
      <t>ネン</t>
    </rPh>
    <phoneticPr fontId="2"/>
  </si>
  <si>
    <t>（Nm3/年）</t>
    <rPh sb="5" eb="6">
      <t>ネン</t>
    </rPh>
    <phoneticPr fontId="2"/>
  </si>
  <si>
    <t>（kWh/年）</t>
    <rPh sb="5" eb="6">
      <t>ネン</t>
    </rPh>
    <phoneticPr fontId="2"/>
  </si>
  <si>
    <t>（tCO2/年）</t>
    <phoneticPr fontId="2"/>
  </si>
  <si>
    <t>事業開始日</t>
    <rPh sb="0" eb="2">
      <t>ジギョウ</t>
    </rPh>
    <rPh sb="2" eb="5">
      <t>カイシビ</t>
    </rPh>
    <phoneticPr fontId="2"/>
  </si>
  <si>
    <t>設備更新後日数</t>
    <rPh sb="0" eb="2">
      <t>セツビ</t>
    </rPh>
    <rPh sb="2" eb="4">
      <t>コウシン</t>
    </rPh>
    <rPh sb="4" eb="5">
      <t>ゴ</t>
    </rPh>
    <rPh sb="5" eb="7">
      <t>ニッスウ</t>
    </rPh>
    <phoneticPr fontId="2"/>
  </si>
  <si>
    <t>設備更新前後の燃料</t>
    <rPh sb="5" eb="6">
      <t>ゴ</t>
    </rPh>
    <phoneticPr fontId="2"/>
  </si>
  <si>
    <t>（tC/kWh）</t>
    <phoneticPr fontId="2"/>
  </si>
  <si>
    <t>004太陽光発電設備の導入</t>
    <rPh sb="3" eb="6">
      <t>タイヨウコウ</t>
    </rPh>
    <rPh sb="6" eb="8">
      <t>ハツデン</t>
    </rPh>
    <rPh sb="8" eb="10">
      <t>セツビ</t>
    </rPh>
    <rPh sb="11" eb="13">
      <t>ドウニュウ</t>
    </rPh>
    <phoneticPr fontId="2"/>
  </si>
  <si>
    <t>定格出力（kW）</t>
    <rPh sb="0" eb="2">
      <t>テイカク</t>
    </rPh>
    <rPh sb="2" eb="4">
      <t>シュツリョク</t>
    </rPh>
    <phoneticPr fontId="2"/>
  </si>
  <si>
    <t>台数</t>
    <rPh sb="0" eb="2">
      <t>ダイスウ</t>
    </rPh>
    <phoneticPr fontId="2"/>
  </si>
  <si>
    <t>太陽光発電設備の年間発電量</t>
    <rPh sb="0" eb="3">
      <t>タイヨウコウ</t>
    </rPh>
    <rPh sb="3" eb="5">
      <t>ハツデン</t>
    </rPh>
    <rPh sb="5" eb="7">
      <t>セツビ</t>
    </rPh>
    <rPh sb="8" eb="10">
      <t>ネンカン</t>
    </rPh>
    <rPh sb="10" eb="12">
      <t>ハツデン</t>
    </rPh>
    <rPh sb="12" eb="13">
      <t>リョウ</t>
    </rPh>
    <phoneticPr fontId="2"/>
  </si>
  <si>
    <t>太陽光発電設備の年間発電量のうち電力系統に逆潮流した電力量</t>
    <rPh sb="0" eb="3">
      <t>タイヨウコウ</t>
    </rPh>
    <rPh sb="3" eb="5">
      <t>ハツデン</t>
    </rPh>
    <rPh sb="5" eb="7">
      <t>セツビ</t>
    </rPh>
    <rPh sb="8" eb="10">
      <t>ネンカン</t>
    </rPh>
    <rPh sb="10" eb="12">
      <t>ハツデン</t>
    </rPh>
    <rPh sb="12" eb="13">
      <t>リョウ</t>
    </rPh>
    <rPh sb="16" eb="18">
      <t>デンリョク</t>
    </rPh>
    <rPh sb="18" eb="20">
      <t>ケイトウ</t>
    </rPh>
    <rPh sb="21" eb="22">
      <t>ギャク</t>
    </rPh>
    <rPh sb="22" eb="24">
      <t>チョウリュウ</t>
    </rPh>
    <rPh sb="26" eb="28">
      <t>デンリョク</t>
    </rPh>
    <rPh sb="28" eb="29">
      <t>リョウ</t>
    </rPh>
    <phoneticPr fontId="2"/>
  </si>
  <si>
    <t>その他電力</t>
    <rPh sb="2" eb="3">
      <t>タ</t>
    </rPh>
    <rPh sb="3" eb="5">
      <t>デンリョク</t>
    </rPh>
    <phoneticPr fontId="2"/>
  </si>
  <si>
    <t>原料炭</t>
    <rPh sb="0" eb="2">
      <t>ゲンリョウ</t>
    </rPh>
    <rPh sb="2" eb="3">
      <t>スミ</t>
    </rPh>
    <phoneticPr fontId="2"/>
  </si>
  <si>
    <t>（GJ/kg）</t>
    <phoneticPr fontId="2"/>
  </si>
  <si>
    <t>（tC/GJ）</t>
    <phoneticPr fontId="2"/>
  </si>
  <si>
    <t>一般炭</t>
    <rPh sb="0" eb="2">
      <t>イッパン</t>
    </rPh>
    <rPh sb="2" eb="3">
      <t>スミ</t>
    </rPh>
    <phoneticPr fontId="2"/>
  </si>
  <si>
    <t>（kg/年）</t>
    <phoneticPr fontId="2"/>
  </si>
  <si>
    <t>無煙炭</t>
    <rPh sb="0" eb="2">
      <t>ムエン</t>
    </rPh>
    <rPh sb="2" eb="3">
      <t>スミ</t>
    </rPh>
    <phoneticPr fontId="2"/>
  </si>
  <si>
    <t>コークス</t>
    <phoneticPr fontId="2"/>
  </si>
  <si>
    <t>石油コークス</t>
    <rPh sb="0" eb="2">
      <t>セキユ</t>
    </rPh>
    <phoneticPr fontId="2"/>
  </si>
  <si>
    <t>コールタール</t>
    <phoneticPr fontId="2"/>
  </si>
  <si>
    <t>石油アスファルト</t>
    <rPh sb="0" eb="2">
      <t>セキユ</t>
    </rPh>
    <phoneticPr fontId="2"/>
  </si>
  <si>
    <t>コンデンセート（NGL）</t>
    <phoneticPr fontId="2"/>
  </si>
  <si>
    <t>（ℓ/年）</t>
    <phoneticPr fontId="2"/>
  </si>
  <si>
    <t>（GJ/ℓ）</t>
    <phoneticPr fontId="2"/>
  </si>
  <si>
    <t>原油（コンデンセート（NGL）を除く。）</t>
    <rPh sb="0" eb="2">
      <t>ゲンユ</t>
    </rPh>
    <rPh sb="16" eb="17">
      <t>ノゾ</t>
    </rPh>
    <phoneticPr fontId="2"/>
  </si>
  <si>
    <t>ガソリン</t>
    <phoneticPr fontId="2"/>
  </si>
  <si>
    <t>ナフサ</t>
    <phoneticPr fontId="2"/>
  </si>
  <si>
    <t>ジェット燃料油</t>
    <rPh sb="4" eb="6">
      <t>ネンリョウ</t>
    </rPh>
    <rPh sb="6" eb="7">
      <t>アブラ</t>
    </rPh>
    <phoneticPr fontId="2"/>
  </si>
  <si>
    <t>（ℓ/年）</t>
    <phoneticPr fontId="2"/>
  </si>
  <si>
    <t>（GJ/ℓ）</t>
    <phoneticPr fontId="2"/>
  </si>
  <si>
    <t>（tC/GJ）</t>
    <phoneticPr fontId="2"/>
  </si>
  <si>
    <t>（ℓ/年）</t>
    <phoneticPr fontId="2"/>
  </si>
  <si>
    <t>（GJ/ℓ）</t>
    <phoneticPr fontId="2"/>
  </si>
  <si>
    <t>（tC/GJ）</t>
    <phoneticPr fontId="2"/>
  </si>
  <si>
    <t>B・C重油</t>
    <rPh sb="3" eb="5">
      <t>ジュウユ</t>
    </rPh>
    <phoneticPr fontId="2"/>
  </si>
  <si>
    <t>液化石油ガス（LPG）</t>
    <rPh sb="0" eb="2">
      <t>エキカ</t>
    </rPh>
    <rPh sb="2" eb="4">
      <t>セキユ</t>
    </rPh>
    <phoneticPr fontId="2"/>
  </si>
  <si>
    <t>（kg/年）</t>
    <phoneticPr fontId="2"/>
  </si>
  <si>
    <t>（GJ/kg）</t>
    <phoneticPr fontId="2"/>
  </si>
  <si>
    <t>石油系炭化水素ガス</t>
    <rPh sb="0" eb="2">
      <t>セキユ</t>
    </rPh>
    <rPh sb="2" eb="3">
      <t>ケイ</t>
    </rPh>
    <rPh sb="3" eb="5">
      <t>タンカ</t>
    </rPh>
    <rPh sb="5" eb="7">
      <t>スイソ</t>
    </rPh>
    <phoneticPr fontId="2"/>
  </si>
  <si>
    <t>（GJ/Nm3）</t>
    <phoneticPr fontId="2"/>
  </si>
  <si>
    <t>液化天然ガス（LNG）</t>
    <rPh sb="0" eb="2">
      <t>エキカ</t>
    </rPh>
    <rPh sb="2" eb="4">
      <t>テンネン</t>
    </rPh>
    <phoneticPr fontId="2"/>
  </si>
  <si>
    <t>天然ガス（液化天然ガス（LNG）を除く。）</t>
    <rPh sb="0" eb="2">
      <t>テンネン</t>
    </rPh>
    <rPh sb="5" eb="7">
      <t>エキカ</t>
    </rPh>
    <rPh sb="7" eb="9">
      <t>テンネン</t>
    </rPh>
    <rPh sb="17" eb="18">
      <t>ノゾ</t>
    </rPh>
    <phoneticPr fontId="2"/>
  </si>
  <si>
    <t>コークス炉ガス</t>
    <rPh sb="4" eb="5">
      <t>ロ</t>
    </rPh>
    <phoneticPr fontId="2"/>
  </si>
  <si>
    <t>高炉ガス</t>
    <rPh sb="0" eb="2">
      <t>コウロ</t>
    </rPh>
    <phoneticPr fontId="2"/>
  </si>
  <si>
    <t>転炉ガス</t>
    <rPh sb="0" eb="2">
      <t>テンロ</t>
    </rPh>
    <phoneticPr fontId="2"/>
  </si>
  <si>
    <t>（GJ/kWh）</t>
    <phoneticPr fontId="2"/>
  </si>
  <si>
    <t>（tC/kWh）</t>
    <phoneticPr fontId="2"/>
  </si>
  <si>
    <t>その他固体燃料</t>
    <rPh sb="2" eb="3">
      <t>タ</t>
    </rPh>
    <rPh sb="3" eb="5">
      <t>コタイ</t>
    </rPh>
    <rPh sb="5" eb="7">
      <t>ネンリョウ</t>
    </rPh>
    <phoneticPr fontId="2"/>
  </si>
  <si>
    <t>その他気体燃料</t>
    <rPh sb="2" eb="3">
      <t>タ</t>
    </rPh>
    <rPh sb="3" eb="5">
      <t>キタイ</t>
    </rPh>
    <rPh sb="5" eb="7">
      <t>ネンリョウ</t>
    </rPh>
    <phoneticPr fontId="2"/>
  </si>
  <si>
    <t>※103を使用する場合には、シート「係数」の対応箇所に標準発熱量と炭素排出係数を追記し、根拠資料を添付下さい。</t>
    <rPh sb="5" eb="7">
      <t>シヨウ</t>
    </rPh>
    <rPh sb="9" eb="11">
      <t>バアイ</t>
    </rPh>
    <rPh sb="18" eb="20">
      <t>ケイスウ</t>
    </rPh>
    <rPh sb="22" eb="24">
      <t>タイオウ</t>
    </rPh>
    <rPh sb="24" eb="26">
      <t>カショ</t>
    </rPh>
    <rPh sb="27" eb="29">
      <t>ヒョウジュン</t>
    </rPh>
    <rPh sb="29" eb="31">
      <t>ハツネツ</t>
    </rPh>
    <rPh sb="31" eb="32">
      <t>リョウ</t>
    </rPh>
    <rPh sb="33" eb="35">
      <t>タンソ</t>
    </rPh>
    <rPh sb="35" eb="37">
      <t>ハイシュツ</t>
    </rPh>
    <rPh sb="37" eb="39">
      <t>ケイスウ</t>
    </rPh>
    <rPh sb="40" eb="42">
      <t>ツイキ</t>
    </rPh>
    <rPh sb="44" eb="46">
      <t>コンキョ</t>
    </rPh>
    <rPh sb="46" eb="48">
      <t>シリョウ</t>
    </rPh>
    <rPh sb="49" eb="51">
      <t>テンプ</t>
    </rPh>
    <rPh sb="51" eb="52">
      <t>クダ</t>
    </rPh>
    <phoneticPr fontId="2"/>
  </si>
  <si>
    <t>条件番号</t>
    <rPh sb="0" eb="2">
      <t>ジョウケン</t>
    </rPh>
    <rPh sb="2" eb="4">
      <t>バンゴウ</t>
    </rPh>
    <phoneticPr fontId="2"/>
  </si>
  <si>
    <t>内容</t>
    <rPh sb="0" eb="2">
      <t>ナイヨウ</t>
    </rPh>
    <phoneticPr fontId="2"/>
  </si>
  <si>
    <t>確認欄</t>
    <rPh sb="0" eb="2">
      <t>カクニン</t>
    </rPh>
    <rPh sb="2" eb="3">
      <t>ラン</t>
    </rPh>
    <phoneticPr fontId="2"/>
  </si>
  <si>
    <t>電力（関西電力）</t>
    <rPh sb="0" eb="2">
      <t>デンリョク</t>
    </rPh>
    <rPh sb="3" eb="5">
      <t>カンサイ</t>
    </rPh>
    <rPh sb="5" eb="7">
      <t>デンリョク</t>
    </rPh>
    <phoneticPr fontId="2"/>
  </si>
  <si>
    <t>太陽光発電設備の年間発電量のうち自家消費した電力量</t>
    <rPh sb="0" eb="3">
      <t>タイヨウコウ</t>
    </rPh>
    <rPh sb="3" eb="5">
      <t>ハツデン</t>
    </rPh>
    <rPh sb="5" eb="7">
      <t>セツビ</t>
    </rPh>
    <rPh sb="8" eb="10">
      <t>ネンカン</t>
    </rPh>
    <rPh sb="10" eb="12">
      <t>ハツデン</t>
    </rPh>
    <rPh sb="12" eb="13">
      <t>リョウ</t>
    </rPh>
    <rPh sb="16" eb="18">
      <t>ジカ</t>
    </rPh>
    <rPh sb="18" eb="20">
      <t>ショウヒ</t>
    </rPh>
    <rPh sb="22" eb="24">
      <t>デンリョク</t>
    </rPh>
    <rPh sb="24" eb="25">
      <t>リョウ</t>
    </rPh>
    <phoneticPr fontId="2"/>
  </si>
  <si>
    <t>（kWh/年）</t>
  </si>
  <si>
    <t>ベースライン排出量（年間）</t>
    <rPh sb="10" eb="12">
      <t>ネンカン</t>
    </rPh>
    <phoneticPr fontId="2"/>
  </si>
  <si>
    <t>事業実施後排出量（年間）</t>
    <rPh sb="0" eb="2">
      <t>ジギョウ</t>
    </rPh>
    <rPh sb="2" eb="5">
      <t>ジッシゴ</t>
    </rPh>
    <phoneticPr fontId="2"/>
  </si>
  <si>
    <t>CO2排出削減量（年間）</t>
    <rPh sb="3" eb="5">
      <t>ハイシュツ</t>
    </rPh>
    <rPh sb="5" eb="7">
      <t>サクゲン</t>
    </rPh>
    <rPh sb="7" eb="8">
      <t>リョウ</t>
    </rPh>
    <phoneticPr fontId="2"/>
  </si>
  <si>
    <t>事業実施前電力の炭素排出係数</t>
    <rPh sb="0" eb="2">
      <t>ジギョウ</t>
    </rPh>
    <rPh sb="2" eb="4">
      <t>ジッシ</t>
    </rPh>
    <rPh sb="4" eb="5">
      <t>マエ</t>
    </rPh>
    <rPh sb="5" eb="7">
      <t>デンリョク</t>
    </rPh>
    <rPh sb="8" eb="10">
      <t>タンソ</t>
    </rPh>
    <rPh sb="10" eb="12">
      <t>ハイシュツ</t>
    </rPh>
    <rPh sb="12" eb="14">
      <t>ケイスウ</t>
    </rPh>
    <phoneticPr fontId="2"/>
  </si>
  <si>
    <t>京-ＶＥＲ（中小企業クレジット）創出事業計画書</t>
    <rPh sb="0" eb="1">
      <t>キョウ</t>
    </rPh>
    <rPh sb="6" eb="8">
      <t>チュウショウ</t>
    </rPh>
    <rPh sb="8" eb="10">
      <t>キギョウ</t>
    </rPh>
    <rPh sb="16" eb="18">
      <t>ソウシュツ</t>
    </rPh>
    <rPh sb="18" eb="20">
      <t>ジギョウ</t>
    </rPh>
    <rPh sb="20" eb="23">
      <t>ケイカクショ</t>
    </rPh>
    <phoneticPr fontId="2"/>
  </si>
  <si>
    <t>事業者名</t>
    <rPh sb="0" eb="2">
      <t>ジギョウ</t>
    </rPh>
    <rPh sb="2" eb="3">
      <t>シャ</t>
    </rPh>
    <rPh sb="3" eb="4">
      <t>メイ</t>
    </rPh>
    <phoneticPr fontId="2"/>
  </si>
  <si>
    <t>代表者職・氏名</t>
    <rPh sb="0" eb="3">
      <t>ダイヒョウシャ</t>
    </rPh>
    <rPh sb="3" eb="4">
      <t>ショク</t>
    </rPh>
    <rPh sb="5" eb="7">
      <t>シメイ</t>
    </rPh>
    <phoneticPr fontId="2"/>
  </si>
  <si>
    <t>主たる事務所の所在地</t>
    <rPh sb="0" eb="1">
      <t>シュ</t>
    </rPh>
    <rPh sb="3" eb="6">
      <t>ジムショ</t>
    </rPh>
    <rPh sb="7" eb="10">
      <t>ショザイチ</t>
    </rPh>
    <phoneticPr fontId="2"/>
  </si>
  <si>
    <t>　1.2　事業実施場所</t>
    <rPh sb="5" eb="7">
      <t>ジギョウ</t>
    </rPh>
    <rPh sb="7" eb="9">
      <t>ジッシ</t>
    </rPh>
    <rPh sb="9" eb="11">
      <t>バショ</t>
    </rPh>
    <phoneticPr fontId="2"/>
  </si>
  <si>
    <t>事業所名</t>
    <rPh sb="0" eb="3">
      <t>ジギョウショ</t>
    </rPh>
    <rPh sb="3" eb="4">
      <t>メイ</t>
    </rPh>
    <phoneticPr fontId="2"/>
  </si>
  <si>
    <t>所在地</t>
    <rPh sb="0" eb="3">
      <t>ショザイチ</t>
    </rPh>
    <phoneticPr fontId="2"/>
  </si>
  <si>
    <t>※西暦</t>
    <rPh sb="1" eb="3">
      <t>セイレキ</t>
    </rPh>
    <phoneticPr fontId="2"/>
  </si>
  <si>
    <t>国内クレジット、Ｊ－ＶＥＲ等、他のクレジット制度等は利用しない。</t>
    <rPh sb="0" eb="2">
      <t>コクナイ</t>
    </rPh>
    <rPh sb="13" eb="14">
      <t>トウ</t>
    </rPh>
    <rPh sb="15" eb="16">
      <t>タ</t>
    </rPh>
    <rPh sb="22" eb="24">
      <t>セイド</t>
    </rPh>
    <rPh sb="24" eb="25">
      <t>トウ</t>
    </rPh>
    <rPh sb="26" eb="28">
      <t>リヨウ</t>
    </rPh>
    <phoneticPr fontId="2"/>
  </si>
  <si>
    <t>太陽光発電設備の発電量及びそのうちの電力系統に逆潮流した電力量を把握できる。</t>
    <rPh sb="0" eb="3">
      <t>タイヨウコウ</t>
    </rPh>
    <rPh sb="3" eb="5">
      <t>ハツデン</t>
    </rPh>
    <rPh sb="5" eb="7">
      <t>セツビ</t>
    </rPh>
    <rPh sb="8" eb="10">
      <t>ハツデン</t>
    </rPh>
    <rPh sb="10" eb="11">
      <t>リョウ</t>
    </rPh>
    <rPh sb="11" eb="12">
      <t>オヨ</t>
    </rPh>
    <rPh sb="18" eb="20">
      <t>デンリョク</t>
    </rPh>
    <rPh sb="20" eb="22">
      <t>ケイトウ</t>
    </rPh>
    <rPh sb="23" eb="24">
      <t>ギャク</t>
    </rPh>
    <rPh sb="24" eb="26">
      <t>チョウリュウ</t>
    </rPh>
    <rPh sb="28" eb="30">
      <t>デンリョク</t>
    </rPh>
    <rPh sb="30" eb="31">
      <t>リョウ</t>
    </rPh>
    <rPh sb="32" eb="34">
      <t>ハアク</t>
    </rPh>
    <phoneticPr fontId="2"/>
  </si>
  <si>
    <t>（シート２）</t>
    <phoneticPr fontId="2"/>
  </si>
  <si>
    <t>（シート３）</t>
    <phoneticPr fontId="2"/>
  </si>
  <si>
    <t>　1.3　事業開始日（設備更新日）</t>
    <rPh sb="5" eb="7">
      <t>ジギョウ</t>
    </rPh>
    <rPh sb="7" eb="10">
      <t>カイシビ</t>
    </rPh>
    <rPh sb="11" eb="13">
      <t>セツビ</t>
    </rPh>
    <rPh sb="13" eb="15">
      <t>コウシン</t>
    </rPh>
    <rPh sb="15" eb="16">
      <t>ビ</t>
    </rPh>
    <phoneticPr fontId="2"/>
  </si>
  <si>
    <t>　1.4　排出削減事業の概要</t>
    <rPh sb="5" eb="7">
      <t>ハイシュツ</t>
    </rPh>
    <rPh sb="7" eb="9">
      <t>サクゲン</t>
    </rPh>
    <rPh sb="9" eb="11">
      <t>ジギョウ</t>
    </rPh>
    <rPh sb="12" eb="14">
      <t>ガイヨウ</t>
    </rPh>
    <phoneticPr fontId="2"/>
  </si>
  <si>
    <t>　1.5　適用条件の確認（適用条件をクリアしている場合、確認欄に「○」をご記入ください。）</t>
    <rPh sb="5" eb="7">
      <t>テキヨウ</t>
    </rPh>
    <rPh sb="7" eb="9">
      <t>ジョウケン</t>
    </rPh>
    <rPh sb="10" eb="12">
      <t>カクニン</t>
    </rPh>
    <rPh sb="13" eb="15">
      <t>テキヨウ</t>
    </rPh>
    <rPh sb="15" eb="17">
      <t>ジョウケン</t>
    </rPh>
    <rPh sb="25" eb="27">
      <t>バアイ</t>
    </rPh>
    <rPh sb="28" eb="30">
      <t>カクニン</t>
    </rPh>
    <rPh sb="30" eb="31">
      <t>ラン</t>
    </rPh>
    <rPh sb="37" eb="39">
      <t>キニュウ</t>
    </rPh>
    <phoneticPr fontId="2"/>
  </si>
  <si>
    <t>　1.6　太陽光発電設備の発電量及びそのうちの電力系統に逆潮流した電力量のモニタリング方法</t>
    <rPh sb="5" eb="8">
      <t>タイヨウコウ</t>
    </rPh>
    <rPh sb="8" eb="10">
      <t>ハツデン</t>
    </rPh>
    <rPh sb="10" eb="12">
      <t>セツビ</t>
    </rPh>
    <rPh sb="13" eb="15">
      <t>ハツデン</t>
    </rPh>
    <rPh sb="15" eb="16">
      <t>リョウ</t>
    </rPh>
    <rPh sb="16" eb="17">
      <t>オヨ</t>
    </rPh>
    <rPh sb="43" eb="45">
      <t>ホウホウ</t>
    </rPh>
    <phoneticPr fontId="2"/>
  </si>
  <si>
    <r>
      <t>　3.1　</t>
    </r>
    <r>
      <rPr>
        <sz val="11"/>
        <rFont val="ＭＳ Ｐゴシック"/>
        <family val="3"/>
        <charset val="128"/>
      </rPr>
      <t>入力情報</t>
    </r>
    <rPh sb="5" eb="7">
      <t>ニュウリョク</t>
    </rPh>
    <rPh sb="7" eb="9">
      <t>ジョウホウ</t>
    </rPh>
    <phoneticPr fontId="2"/>
  </si>
  <si>
    <t>　3.2　CO2排出削減予定量</t>
    <rPh sb="8" eb="10">
      <t>ハイシュツ</t>
    </rPh>
    <rPh sb="10" eb="12">
      <t>サクゲン</t>
    </rPh>
    <rPh sb="12" eb="14">
      <t>ヨテイ</t>
    </rPh>
    <rPh sb="14" eb="15">
      <t>リョウ</t>
    </rPh>
    <phoneticPr fontId="2"/>
  </si>
  <si>
    <t>　3.3　年度毎CO2排出削減予定量</t>
    <rPh sb="5" eb="7">
      <t>ネンド</t>
    </rPh>
    <rPh sb="7" eb="8">
      <t>ゴト</t>
    </rPh>
    <phoneticPr fontId="2"/>
  </si>
  <si>
    <t>パワーコンディショナの電力使用量</t>
    <phoneticPr fontId="2"/>
  </si>
  <si>
    <t>（kWh/kWh）</t>
    <phoneticPr fontId="2"/>
  </si>
  <si>
    <t>蓄電池経由率</t>
    <rPh sb="0" eb="6">
      <t>チクデンチケイユリツ</t>
    </rPh>
    <phoneticPr fontId="2"/>
  </si>
  <si>
    <t>蓄電池充電効率</t>
    <rPh sb="0" eb="3">
      <t>チクデンチ</t>
    </rPh>
    <rPh sb="3" eb="5">
      <t>ジュウデン</t>
    </rPh>
    <rPh sb="5" eb="7">
      <t>コウリツ</t>
    </rPh>
    <phoneticPr fontId="2"/>
  </si>
  <si>
    <t>蓄電池放電効率</t>
    <rPh sb="0" eb="3">
      <t>チクデンチ</t>
    </rPh>
    <rPh sb="3" eb="7">
      <t>ホウデンコウリツ</t>
    </rPh>
    <phoneticPr fontId="2"/>
  </si>
  <si>
    <t>(%)</t>
    <phoneticPr fontId="2"/>
  </si>
  <si>
    <t>注３：蓄電池経由率は、蓄電池容量が4kWh以下の場合は60%、蓄電池容量が4kWhより大きい場合は70%とする。</t>
    <rPh sb="0" eb="1">
      <t>チュウ</t>
    </rPh>
    <phoneticPr fontId="2"/>
  </si>
  <si>
    <t>注２：蓄電池の充放電効率が仕様書等で取得できない場合には、充放電効率とも90%とする。</t>
    <phoneticPr fontId="2"/>
  </si>
  <si>
    <t>注１：パワーコンディショナの電力使用量が仕様書等で取得できない場合には、0.02kWh/kWhとする。</t>
    <phoneticPr fontId="2"/>
  </si>
  <si>
    <t>2020年度</t>
    <rPh sb="4" eb="6">
      <t>ネンド</t>
    </rPh>
    <phoneticPr fontId="2"/>
  </si>
  <si>
    <t>2021年度</t>
    <rPh sb="4" eb="6">
      <t>ネンド</t>
    </rPh>
    <phoneticPr fontId="2"/>
  </si>
  <si>
    <t>2022年度</t>
    <rPh sb="4" eb="6">
      <t>ネンド</t>
    </rPh>
    <phoneticPr fontId="2"/>
  </si>
  <si>
    <r>
      <t>インバータ・保護装置（パワーコンディショナ）及び蓄電池のメーカー・型番・製造番号を把握している。</t>
    </r>
    <r>
      <rPr>
        <sz val="11"/>
        <color indexed="10"/>
        <rFont val="ＭＳ Ｐゴシック"/>
        <family val="3"/>
        <charset val="128"/>
      </rPr>
      <t>（証明資料を添付下さい。）</t>
    </r>
    <rPh sb="6" eb="8">
      <t>ホゴ</t>
    </rPh>
    <rPh sb="8" eb="10">
      <t>ソウチ</t>
    </rPh>
    <rPh sb="33" eb="35">
      <t>カタバン</t>
    </rPh>
    <rPh sb="36" eb="38">
      <t>セイゾウ</t>
    </rPh>
    <rPh sb="38" eb="40">
      <t>バンゴウ</t>
    </rPh>
    <rPh sb="41" eb="43">
      <t>ハアク</t>
    </rPh>
    <rPh sb="49" eb="51">
      <t>ショウメイ</t>
    </rPh>
    <rPh sb="51" eb="53">
      <t>シリョウ</t>
    </rPh>
    <rPh sb="54" eb="56">
      <t>テンプ</t>
    </rPh>
    <rPh sb="56" eb="57">
      <t>クダ</t>
    </rPh>
    <phoneticPr fontId="2"/>
  </si>
  <si>
    <r>
      <t>２. 設備情報（インバータ・保護装置（パワーコンディショナ）</t>
    </r>
    <r>
      <rPr>
        <sz val="11"/>
        <rFont val="ＭＳ Ｐゴシック"/>
        <family val="3"/>
        <charset val="128"/>
      </rPr>
      <t>、蓄電池、太陽光パネル等）</t>
    </r>
    <rPh sb="3" eb="5">
      <t>セツビ</t>
    </rPh>
    <rPh sb="5" eb="7">
      <t>ジョウホウ</t>
    </rPh>
    <rPh sb="14" eb="16">
      <t>ホゴ</t>
    </rPh>
    <rPh sb="16" eb="18">
      <t>ソウチ</t>
    </rPh>
    <rPh sb="31" eb="34">
      <t>チクデンチ</t>
    </rPh>
    <rPh sb="35" eb="38">
      <t>タイヨウコウ</t>
    </rPh>
    <rPh sb="41" eb="42">
      <t>トウ</t>
    </rPh>
    <phoneticPr fontId="2"/>
  </si>
  <si>
    <t>○○株式会社</t>
    <rPh sb="2" eb="6">
      <t>カブシキガイシャ</t>
    </rPh>
    <phoneticPr fontId="2"/>
  </si>
  <si>
    <t>代表取締役　○○　○○</t>
    <rPh sb="0" eb="2">
      <t>ダイヒョウ</t>
    </rPh>
    <rPh sb="2" eb="5">
      <t>トリシマリヤク</t>
    </rPh>
    <phoneticPr fontId="2"/>
  </si>
  <si>
    <t>京都府○○市○○町○－○</t>
    <rPh sb="0" eb="3">
      <t>キョウトフ</t>
    </rPh>
    <rPh sb="5" eb="6">
      <t>シ</t>
    </rPh>
    <rPh sb="8" eb="9">
      <t>チョウ</t>
    </rPh>
    <phoneticPr fontId="2"/>
  </si>
  <si>
    <t>○○株式会社　本社工場</t>
    <rPh sb="2" eb="6">
      <t>カブシキガイシャ</t>
    </rPh>
    <rPh sb="7" eb="9">
      <t>ホンシャ</t>
    </rPh>
    <rPh sb="9" eb="11">
      <t>コウジョウ</t>
    </rPh>
    <phoneticPr fontId="2"/>
  </si>
  <si>
    <t>○</t>
    <phoneticPr fontId="2"/>
  </si>
  <si>
    <t>○○により発電量及び逆潮流量（売電量）を把握する。</t>
    <rPh sb="7" eb="8">
      <t>ギャク</t>
    </rPh>
    <rPh sb="8" eb="9">
      <t>オヨ</t>
    </rPh>
    <rPh sb="10" eb="12">
      <t>チョウリュウ</t>
    </rPh>
    <rPh sb="12" eb="13">
      <t>リョウ</t>
    </rPh>
    <rPh sb="14" eb="17">
      <t>バイデンリョウ</t>
    </rPh>
    <phoneticPr fontId="2"/>
  </si>
  <si>
    <t>○○○○</t>
    <phoneticPr fontId="2"/>
  </si>
  <si>
    <t>ABC-123</t>
    <phoneticPr fontId="2"/>
  </si>
  <si>
    <t>○○</t>
    <phoneticPr fontId="2"/>
  </si>
  <si>
    <t>太陽光パネル</t>
    <rPh sb="0" eb="3">
      <t>タイヨウコウ</t>
    </rPh>
    <phoneticPr fontId="2"/>
  </si>
  <si>
    <t>EFG-456</t>
    <phoneticPr fontId="2"/>
  </si>
  <si>
    <t>パワコン</t>
    <phoneticPr fontId="2"/>
  </si>
  <si>
    <t>HIJ-789</t>
    <phoneticPr fontId="2"/>
  </si>
  <si>
    <t>0.0kWh</t>
    <phoneticPr fontId="2"/>
  </si>
  <si>
    <t>蓄電池</t>
    <rPh sb="0" eb="3">
      <t>チクデンチ</t>
    </rPh>
    <phoneticPr fontId="2"/>
  </si>
  <si>
    <t>KLM-012</t>
    <phoneticPr fontId="2"/>
  </si>
  <si>
    <t>EMS</t>
    <phoneticPr fontId="2"/>
  </si>
  <si>
    <t>太陽光発電、蓄電池及びEMSを設置し、発電した電力を自家消費することで系統電力の消費量を削減し、CO2排出量を削減する。</t>
    <rPh sb="6" eb="9">
      <t>チクデンチ</t>
    </rPh>
    <rPh sb="9" eb="10">
      <t>オヨ</t>
    </rPh>
    <phoneticPr fontId="2"/>
  </si>
  <si>
    <t>京-ＶＥＲ（中小企業クレジット）創出事業計画書（案）</t>
    <rPh sb="0" eb="1">
      <t>キョウ</t>
    </rPh>
    <rPh sb="6" eb="8">
      <t>チュウショウ</t>
    </rPh>
    <rPh sb="8" eb="10">
      <t>キギョウ</t>
    </rPh>
    <rPh sb="16" eb="18">
      <t>ソウシュツ</t>
    </rPh>
    <rPh sb="18" eb="20">
      <t>ジギョウ</t>
    </rPh>
    <rPh sb="20" eb="23">
      <t>ケイカクショ</t>
    </rPh>
    <rPh sb="24" eb="25">
      <t>アン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</si>
</sst>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quot;¥&quot;\-#,##0"/>
    <numFmt numFmtId="176" formatCode="#,##0_ "/>
    <numFmt numFmtId="177" formatCode="#,##0_);[Red]\(#,##0\)"/>
    <numFmt numFmtId="178" formatCode="#,##0.00_ "/>
    <numFmt numFmtId="179" formatCode="#,##0.0"/>
    <numFmt numFmtId="180" formatCode="0.0_ "/>
    <numFmt numFmtId="181" formatCode="0.00000"/>
    <numFmt numFmtId="182" formatCode="#,##0.0_);[Red]\(#,##0.0\)"/>
    <numFmt numFmtId="183" formatCode="#,##0.0000000_);[Red]\(#,##0.0000000\)"/>
    <numFmt numFmtId="184" formatCode="0.0_);[Red]\(0.0\)"/>
    <numFmt numFmtId="185" formatCode="0.000"/>
    <numFmt numFmtId="186" formatCode="0.0"/>
  </numFmts>
  <fonts count="31"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sz val="11"/>
      <color indexed="10"/>
      <name val="ＭＳ Ｐゴシック"/>
      <family val="3"/>
      <charset val="128"/>
    </font>
    <font>
      <b/>
      <u/>
      <sz val="11"/>
      <name val="ＭＳ Ｐゴシック"/>
      <family val="3"/>
      <charset val="128"/>
    </font>
    <font>
      <sz val="18"/>
      <name val="ＭＳ Ｐゴシック"/>
      <family val="3"/>
      <charset val="128"/>
    </font>
    <font>
      <sz val="12"/>
      <name val="ＭＳ Ｐゴシック"/>
      <family val="3"/>
      <charset val="128"/>
    </font>
    <font>
      <sz val="8"/>
      <name val="ＭＳ Ｐゴシック"/>
      <family val="3"/>
      <charset val="128"/>
    </font>
    <font>
      <sz val="9"/>
      <name val="ＭＳ Ｐゴシック"/>
      <family val="3"/>
      <charset val="128"/>
    </font>
    <font>
      <sz val="11"/>
      <color indexed="10"/>
      <name val="ＭＳ Ｐゴシック"/>
      <family val="3"/>
      <charset val="128"/>
    </font>
    <font>
      <sz val="9"/>
      <color indexed="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rgb="FFFF0000"/>
      <name val="ＭＳ Ｐゴシック"/>
      <family val="3"/>
      <charset val="128"/>
    </font>
    <font>
      <sz val="11"/>
      <color rgb="FFFF0000"/>
      <name val="ＭＳ Ｐゴシック"/>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91607409894101"/>
        <bgColor indexed="64"/>
      </patternFill>
    </fill>
    <fill>
      <patternFill patternType="solid">
        <fgColor theme="0" tint="-0.14993743705557422"/>
        <bgColor indexed="64"/>
      </patternFill>
    </fill>
  </fills>
  <borders count="4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double">
        <color indexed="64"/>
      </left>
      <right style="hair">
        <color indexed="64"/>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top/>
      <bottom style="thin">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4" fillId="0" borderId="0" applyNumberFormat="0" applyFill="0" applyBorder="0" applyAlignment="0" applyProtection="0">
      <alignment vertical="center"/>
    </xf>
    <xf numFmtId="0" fontId="15" fillId="29" borderId="34" applyNumberFormat="0" applyAlignment="0" applyProtection="0">
      <alignment vertical="center"/>
    </xf>
    <xf numFmtId="0" fontId="16" fillId="30" borderId="0" applyNumberFormat="0" applyBorder="0" applyAlignment="0" applyProtection="0">
      <alignment vertical="center"/>
    </xf>
    <xf numFmtId="0" fontId="1" fillId="3" borderId="35" applyNumberFormat="0" applyFont="0" applyAlignment="0" applyProtection="0">
      <alignment vertical="center"/>
    </xf>
    <xf numFmtId="0" fontId="17" fillId="0" borderId="36" applyNumberFormat="0" applyFill="0" applyAlignment="0" applyProtection="0">
      <alignment vertical="center"/>
    </xf>
    <xf numFmtId="0" fontId="18" fillId="31" borderId="0" applyNumberFormat="0" applyBorder="0" applyAlignment="0" applyProtection="0">
      <alignment vertical="center"/>
    </xf>
    <xf numFmtId="0" fontId="19" fillId="32" borderId="37" applyNumberFormat="0" applyAlignment="0" applyProtection="0">
      <alignment vertical="center"/>
    </xf>
    <xf numFmtId="0" fontId="20" fillId="0" borderId="0" applyNumberFormat="0" applyFill="0" applyBorder="0" applyAlignment="0" applyProtection="0">
      <alignment vertical="center"/>
    </xf>
    <xf numFmtId="0" fontId="21" fillId="0" borderId="38" applyNumberFormat="0" applyFill="0" applyAlignment="0" applyProtection="0">
      <alignment vertical="center"/>
    </xf>
    <xf numFmtId="0" fontId="22" fillId="0" borderId="39" applyNumberFormat="0" applyFill="0" applyAlignment="0" applyProtection="0">
      <alignment vertical="center"/>
    </xf>
    <xf numFmtId="0" fontId="23" fillId="0" borderId="40" applyNumberFormat="0" applyFill="0" applyAlignment="0" applyProtection="0">
      <alignment vertical="center"/>
    </xf>
    <xf numFmtId="0" fontId="23" fillId="0" borderId="0" applyNumberFormat="0" applyFill="0" applyBorder="0" applyAlignment="0" applyProtection="0">
      <alignment vertical="center"/>
    </xf>
    <xf numFmtId="0" fontId="24" fillId="0" borderId="41" applyNumberFormat="0" applyFill="0" applyAlignment="0" applyProtection="0">
      <alignment vertical="center"/>
    </xf>
    <xf numFmtId="0" fontId="25" fillId="32" borderId="42" applyNumberFormat="0" applyAlignment="0" applyProtection="0">
      <alignment vertical="center"/>
    </xf>
    <xf numFmtId="0" fontId="26" fillId="0" borderId="0" applyNumberFormat="0" applyFill="0" applyBorder="0" applyAlignment="0" applyProtection="0">
      <alignment vertical="center"/>
    </xf>
    <xf numFmtId="0" fontId="27" fillId="2" borderId="37" applyNumberFormat="0" applyAlignment="0" applyProtection="0">
      <alignment vertical="center"/>
    </xf>
    <xf numFmtId="0" fontId="28" fillId="33" borderId="0" applyNumberFormat="0" applyBorder="0" applyAlignment="0" applyProtection="0">
      <alignment vertical="center"/>
    </xf>
  </cellStyleXfs>
  <cellXfs count="167">
    <xf numFmtId="0" fontId="0" fillId="0" borderId="0" xfId="0" applyAlignment="1">
      <alignment vertical="center"/>
    </xf>
    <xf numFmtId="0" fontId="0" fillId="4" borderId="0" xfId="0" applyFill="1" applyAlignment="1">
      <alignment vertical="center"/>
    </xf>
    <xf numFmtId="0" fontId="3" fillId="4" borderId="1" xfId="0" applyFont="1" applyFill="1" applyBorder="1" applyAlignment="1">
      <alignment vertical="center"/>
    </xf>
    <xf numFmtId="0" fontId="5" fillId="4" borderId="0" xfId="0" applyFont="1" applyFill="1" applyAlignment="1">
      <alignment vertical="center"/>
    </xf>
    <xf numFmtId="0" fontId="0" fillId="4" borderId="2" xfId="0" applyFill="1" applyBorder="1" applyAlignment="1">
      <alignment horizontal="left" vertical="center"/>
    </xf>
    <xf numFmtId="0" fontId="0" fillId="4" borderId="3" xfId="0" applyFill="1" applyBorder="1" applyAlignment="1">
      <alignment vertical="center"/>
    </xf>
    <xf numFmtId="0" fontId="0" fillId="4" borderId="4" xfId="0" applyFill="1" applyBorder="1" applyAlignment="1">
      <alignment vertical="center"/>
    </xf>
    <xf numFmtId="3" fontId="0" fillId="4" borderId="0" xfId="0" applyNumberFormat="1" applyFill="1" applyAlignment="1">
      <alignment vertical="center"/>
    </xf>
    <xf numFmtId="5" fontId="0" fillId="4" borderId="0" xfId="0" applyNumberFormat="1" applyFill="1" applyAlignment="1">
      <alignment vertical="center"/>
    </xf>
    <xf numFmtId="0" fontId="0" fillId="4" borderId="0" xfId="0" applyFont="1" applyFill="1" applyAlignment="1">
      <alignment vertical="center"/>
    </xf>
    <xf numFmtId="0" fontId="0" fillId="4" borderId="5" xfId="0" applyFont="1" applyFill="1" applyBorder="1" applyAlignment="1">
      <alignment horizontal="left" vertical="center"/>
    </xf>
    <xf numFmtId="0" fontId="0" fillId="4" borderId="1" xfId="0" applyFont="1" applyFill="1" applyBorder="1" applyAlignment="1">
      <alignment horizontal="left" vertical="center"/>
    </xf>
    <xf numFmtId="0" fontId="0" fillId="4" borderId="6" xfId="0" applyFont="1" applyFill="1" applyBorder="1" applyAlignment="1">
      <alignment horizontal="center" vertical="center"/>
    </xf>
    <xf numFmtId="0" fontId="0" fillId="4" borderId="6" xfId="0" applyFill="1" applyBorder="1" applyAlignment="1">
      <alignment horizontal="center" vertical="center"/>
    </xf>
    <xf numFmtId="0" fontId="0" fillId="4" borderId="6" xfId="0" applyFill="1" applyBorder="1" applyAlignment="1">
      <alignment horizontal="left" vertical="center"/>
    </xf>
    <xf numFmtId="0" fontId="0" fillId="34" borderId="0" xfId="0" applyFill="1" applyAlignment="1">
      <alignment vertical="center"/>
    </xf>
    <xf numFmtId="0" fontId="0" fillId="34" borderId="2" xfId="0" applyFill="1" applyBorder="1" applyAlignment="1">
      <alignment vertical="center"/>
    </xf>
    <xf numFmtId="0" fontId="0" fillId="34" borderId="7" xfId="0" applyFill="1" applyBorder="1" applyAlignment="1">
      <alignment vertical="center"/>
    </xf>
    <xf numFmtId="181" fontId="0" fillId="34" borderId="7" xfId="0" applyNumberFormat="1" applyFill="1" applyBorder="1" applyAlignment="1">
      <alignment vertical="center"/>
    </xf>
    <xf numFmtId="0" fontId="0" fillId="34" borderId="1" xfId="0" applyFill="1" applyBorder="1" applyAlignment="1">
      <alignment vertical="center"/>
    </xf>
    <xf numFmtId="183" fontId="0" fillId="34" borderId="7" xfId="0" applyNumberFormat="1" applyFill="1" applyBorder="1" applyAlignment="1">
      <alignment vertical="center"/>
    </xf>
    <xf numFmtId="0" fontId="0" fillId="34" borderId="0" xfId="0" applyFill="1" applyAlignment="1">
      <alignment horizontal="center" vertical="center"/>
    </xf>
    <xf numFmtId="1" fontId="0" fillId="34" borderId="2" xfId="0" applyNumberFormat="1" applyFill="1" applyBorder="1" applyAlignment="1">
      <alignment vertical="center"/>
    </xf>
    <xf numFmtId="14" fontId="0" fillId="4" borderId="0" xfId="0" applyNumberFormat="1" applyFill="1" applyAlignment="1">
      <alignment vertical="center"/>
    </xf>
    <xf numFmtId="0" fontId="0" fillId="4" borderId="0" xfId="0" applyNumberFormat="1" applyFill="1" applyAlignment="1">
      <alignment vertical="center"/>
    </xf>
    <xf numFmtId="0" fontId="9" fillId="35" borderId="8" xfId="0" applyFont="1" applyFill="1" applyBorder="1" applyAlignment="1">
      <alignment vertical="center"/>
    </xf>
    <xf numFmtId="0" fontId="9" fillId="4" borderId="0" xfId="0" applyFont="1" applyFill="1" applyAlignment="1">
      <alignment vertical="center"/>
    </xf>
    <xf numFmtId="0" fontId="9" fillId="35" borderId="9" xfId="0" applyFont="1" applyFill="1" applyBorder="1" applyAlignment="1">
      <alignment vertical="center"/>
    </xf>
    <xf numFmtId="0" fontId="9" fillId="35" borderId="10" xfId="0" applyFont="1" applyFill="1" applyBorder="1" applyAlignment="1">
      <alignment vertical="center"/>
    </xf>
    <xf numFmtId="0" fontId="3" fillId="4" borderId="11" xfId="0" applyFont="1" applyFill="1" applyBorder="1" applyAlignment="1">
      <alignment vertical="center"/>
    </xf>
    <xf numFmtId="0" fontId="3" fillId="4" borderId="3" xfId="0" applyFont="1" applyFill="1" applyBorder="1" applyAlignment="1">
      <alignment vertical="center"/>
    </xf>
    <xf numFmtId="0" fontId="3" fillId="4" borderId="4" xfId="0" applyFont="1" applyFill="1" applyBorder="1" applyAlignment="1">
      <alignment vertical="center"/>
    </xf>
    <xf numFmtId="0" fontId="0" fillId="4" borderId="12" xfId="0" applyFill="1" applyBorder="1" applyAlignment="1">
      <alignment horizontal="center" vertical="center"/>
    </xf>
    <xf numFmtId="0" fontId="0" fillId="4" borderId="0" xfId="0" applyFill="1" applyAlignment="1">
      <alignment horizontal="right" vertical="center"/>
    </xf>
    <xf numFmtId="0" fontId="11" fillId="4" borderId="0" xfId="0" applyFont="1" applyFill="1" applyAlignment="1">
      <alignment vertical="center"/>
    </xf>
    <xf numFmtId="181" fontId="0" fillId="4" borderId="7" xfId="0" applyNumberFormat="1" applyFill="1" applyBorder="1" applyAlignment="1">
      <alignment vertical="center"/>
    </xf>
    <xf numFmtId="183" fontId="0" fillId="4" borderId="7" xfId="0" applyNumberFormat="1" applyFill="1" applyBorder="1" applyAlignment="1">
      <alignment vertical="center"/>
    </xf>
    <xf numFmtId="0" fontId="0" fillId="4" borderId="7" xfId="0" applyFill="1" applyBorder="1" applyAlignment="1">
      <alignment horizontal="center" vertical="center"/>
    </xf>
    <xf numFmtId="0" fontId="0" fillId="4" borderId="2" xfId="0" applyFill="1" applyBorder="1" applyAlignment="1">
      <alignment horizontal="center" vertical="center"/>
    </xf>
    <xf numFmtId="0" fontId="0" fillId="4" borderId="13" xfId="0" applyFill="1" applyBorder="1" applyAlignment="1">
      <alignment vertical="center"/>
    </xf>
    <xf numFmtId="0" fontId="0" fillId="4" borderId="14" xfId="0" applyFill="1" applyBorder="1" applyAlignment="1">
      <alignment vertical="center"/>
    </xf>
    <xf numFmtId="0" fontId="0" fillId="4" borderId="15" xfId="0" applyFill="1" applyBorder="1" applyAlignment="1">
      <alignment vertical="center"/>
    </xf>
    <xf numFmtId="0" fontId="0" fillId="4" borderId="16" xfId="0" applyFill="1" applyBorder="1" applyAlignment="1">
      <alignment vertical="center"/>
    </xf>
    <xf numFmtId="0" fontId="0" fillId="5" borderId="7" xfId="0" applyFill="1" applyBorder="1" applyAlignment="1">
      <alignment horizontal="right" vertical="center"/>
    </xf>
    <xf numFmtId="0" fontId="0" fillId="5" borderId="5" xfId="0" applyFont="1" applyFill="1" applyBorder="1" applyAlignment="1">
      <alignment horizontal="right" vertical="center"/>
    </xf>
    <xf numFmtId="0" fontId="0" fillId="5" borderId="5" xfId="0" applyFill="1" applyBorder="1" applyAlignment="1">
      <alignment horizontal="right" vertical="center"/>
    </xf>
    <xf numFmtId="0" fontId="0" fillId="5" borderId="17" xfId="0" applyFill="1" applyBorder="1" applyAlignment="1">
      <alignment horizontal="center" vertical="center"/>
    </xf>
    <xf numFmtId="0" fontId="0" fillId="5" borderId="18" xfId="0" applyFill="1" applyBorder="1" applyAlignment="1">
      <alignment horizontal="center" vertical="center"/>
    </xf>
    <xf numFmtId="0" fontId="0" fillId="5" borderId="19" xfId="0" applyFill="1" applyBorder="1" applyAlignment="1">
      <alignment horizontal="center" vertical="center"/>
    </xf>
    <xf numFmtId="0" fontId="0" fillId="4" borderId="1" xfId="0" applyFill="1" applyBorder="1" applyAlignment="1">
      <alignment vertical="center"/>
    </xf>
    <xf numFmtId="0" fontId="7" fillId="4" borderId="0" xfId="0" applyFont="1" applyFill="1" applyAlignment="1">
      <alignment horizontal="center" vertical="center"/>
    </xf>
    <xf numFmtId="0" fontId="6" fillId="4" borderId="0" xfId="0" applyFont="1" applyFill="1" applyAlignment="1">
      <alignment horizontal="center" vertical="center"/>
    </xf>
    <xf numFmtId="3" fontId="29" fillId="4" borderId="17" xfId="0" applyNumberFormat="1" applyFont="1" applyFill="1" applyBorder="1" applyAlignment="1">
      <alignment horizontal="center" vertical="center"/>
    </xf>
    <xf numFmtId="176" fontId="29" fillId="4" borderId="18" xfId="0" applyNumberFormat="1" applyFont="1" applyFill="1" applyBorder="1" applyAlignment="1">
      <alignment horizontal="center" vertical="center"/>
    </xf>
    <xf numFmtId="176" fontId="29" fillId="4" borderId="19" xfId="0" applyNumberFormat="1" applyFont="1" applyFill="1" applyBorder="1" applyAlignment="1">
      <alignment horizontal="center" vertical="center"/>
    </xf>
    <xf numFmtId="0" fontId="0" fillId="34" borderId="2" xfId="0" applyFont="1" applyFill="1" applyBorder="1" applyAlignment="1">
      <alignment vertical="center"/>
    </xf>
    <xf numFmtId="0" fontId="0" fillId="4" borderId="1" xfId="0" applyFont="1" applyFill="1" applyBorder="1" applyAlignment="1">
      <alignment vertical="center"/>
    </xf>
    <xf numFmtId="0" fontId="6" fillId="4" borderId="0" xfId="0" applyFont="1" applyFill="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18" xfId="0" applyFill="1" applyBorder="1" applyAlignment="1">
      <alignment horizontal="center" vertical="center"/>
    </xf>
    <xf numFmtId="0" fontId="0" fillId="5" borderId="13" xfId="0" applyFill="1" applyBorder="1" applyAlignment="1">
      <alignment horizontal="left" vertical="center" shrinkToFit="1"/>
    </xf>
    <xf numFmtId="0" fontId="0" fillId="5" borderId="20" xfId="0" applyFill="1" applyBorder="1" applyAlignment="1">
      <alignment horizontal="left" vertical="center" shrinkToFit="1"/>
    </xf>
    <xf numFmtId="0" fontId="0" fillId="5" borderId="21" xfId="0" applyFill="1" applyBorder="1" applyAlignment="1">
      <alignment horizontal="left" vertical="center" shrinkToFit="1"/>
    </xf>
    <xf numFmtId="0" fontId="0" fillId="5" borderId="7" xfId="0" applyFont="1" applyFill="1" applyBorder="1" applyAlignment="1">
      <alignment horizontal="left" vertical="center" wrapText="1"/>
    </xf>
    <xf numFmtId="0" fontId="0" fillId="5" borderId="5" xfId="0" applyFont="1" applyFill="1" applyBorder="1" applyAlignment="1">
      <alignment horizontal="left" vertical="center" wrapText="1"/>
    </xf>
    <xf numFmtId="0" fontId="0" fillId="5" borderId="1" xfId="0" applyFont="1" applyFill="1" applyBorder="1" applyAlignment="1">
      <alignment horizontal="left" vertical="center" wrapText="1"/>
    </xf>
    <xf numFmtId="0" fontId="0" fillId="4" borderId="7" xfId="0" applyFill="1" applyBorder="1" applyAlignment="1">
      <alignment horizontal="center" vertical="center"/>
    </xf>
    <xf numFmtId="0" fontId="0" fillId="4" borderId="5" xfId="0" applyFill="1" applyBorder="1" applyAlignment="1">
      <alignment horizontal="center" vertical="center"/>
    </xf>
    <xf numFmtId="0" fontId="0" fillId="4" borderId="1" xfId="0" applyFill="1" applyBorder="1" applyAlignment="1">
      <alignment horizontal="center" vertical="center"/>
    </xf>
    <xf numFmtId="0" fontId="0" fillId="4" borderId="13" xfId="0" applyFill="1" applyBorder="1" applyAlignment="1">
      <alignment horizontal="left" vertical="center" shrinkToFit="1"/>
    </xf>
    <xf numFmtId="0" fontId="0" fillId="4" borderId="20" xfId="0" applyFill="1" applyBorder="1" applyAlignment="1">
      <alignment horizontal="left" vertical="center" shrinkToFit="1"/>
    </xf>
    <xf numFmtId="0" fontId="0" fillId="4" borderId="11" xfId="0" applyFill="1" applyBorder="1" applyAlignment="1">
      <alignment horizontal="left" vertical="center" shrinkToFit="1"/>
    </xf>
    <xf numFmtId="0" fontId="0" fillId="4" borderId="14" xfId="0" applyFill="1" applyBorder="1" applyAlignment="1">
      <alignment horizontal="left" vertical="center" wrapText="1"/>
    </xf>
    <xf numFmtId="0" fontId="0" fillId="4" borderId="22" xfId="0" applyFill="1" applyBorder="1" applyAlignment="1">
      <alignment horizontal="left" vertical="center" wrapText="1"/>
    </xf>
    <xf numFmtId="0" fontId="0" fillId="4" borderId="3" xfId="0" applyFill="1" applyBorder="1" applyAlignment="1">
      <alignment horizontal="left" vertical="center" wrapText="1"/>
    </xf>
    <xf numFmtId="0" fontId="0" fillId="4" borderId="15" xfId="0" applyFill="1" applyBorder="1" applyAlignment="1">
      <alignment horizontal="left" vertical="center" wrapText="1"/>
    </xf>
    <xf numFmtId="0" fontId="0" fillId="4" borderId="23" xfId="0" applyFill="1" applyBorder="1" applyAlignment="1">
      <alignment horizontal="left" vertical="center" wrapText="1"/>
    </xf>
    <xf numFmtId="0" fontId="0" fillId="4" borderId="4" xfId="0" applyFill="1" applyBorder="1" applyAlignment="1">
      <alignment horizontal="left" vertical="center" wrapText="1"/>
    </xf>
    <xf numFmtId="0" fontId="7" fillId="4" borderId="0" xfId="0" applyFont="1" applyFill="1" applyAlignment="1">
      <alignment horizontal="center" vertical="center"/>
    </xf>
    <xf numFmtId="0" fontId="0" fillId="4" borderId="2" xfId="0" applyFont="1" applyFill="1" applyBorder="1" applyAlignment="1">
      <alignment horizontal="center" vertical="center"/>
    </xf>
    <xf numFmtId="0" fontId="0" fillId="4" borderId="2" xfId="0" applyFill="1" applyBorder="1" applyAlignment="1">
      <alignment horizontal="center" vertical="center"/>
    </xf>
    <xf numFmtId="0" fontId="0" fillId="4" borderId="19" xfId="0" applyFont="1" applyFill="1" applyBorder="1" applyAlignment="1">
      <alignment horizontal="center" vertical="center"/>
    </xf>
    <xf numFmtId="0" fontId="0" fillId="4" borderId="19" xfId="0" applyFill="1" applyBorder="1" applyAlignment="1">
      <alignment horizontal="center" vertical="center"/>
    </xf>
    <xf numFmtId="0" fontId="0" fillId="5" borderId="15" xfId="0" applyFill="1" applyBorder="1" applyAlignment="1">
      <alignment horizontal="left" vertical="center" shrinkToFit="1"/>
    </xf>
    <xf numFmtId="0" fontId="0" fillId="5" borderId="23" xfId="0" applyFill="1" applyBorder="1" applyAlignment="1">
      <alignment horizontal="left" vertical="center" shrinkToFit="1"/>
    </xf>
    <xf numFmtId="0" fontId="0" fillId="5" borderId="4" xfId="0" applyFill="1" applyBorder="1" applyAlignment="1">
      <alignment horizontal="left" vertical="center" shrinkToFit="1"/>
    </xf>
    <xf numFmtId="0" fontId="0" fillId="5" borderId="11" xfId="0" applyFill="1" applyBorder="1" applyAlignment="1">
      <alignment horizontal="left" vertical="center" shrinkToFit="1"/>
    </xf>
    <xf numFmtId="0" fontId="0" fillId="4" borderId="17" xfId="0" applyFill="1" applyBorder="1" applyAlignment="1">
      <alignment horizontal="center" vertical="center"/>
    </xf>
    <xf numFmtId="0" fontId="0" fillId="5" borderId="14" xfId="0" applyFill="1" applyBorder="1" applyAlignment="1">
      <alignment horizontal="left" vertical="center" shrinkToFit="1"/>
    </xf>
    <xf numFmtId="0" fontId="0" fillId="5" borderId="22" xfId="0" applyFill="1" applyBorder="1" applyAlignment="1">
      <alignment horizontal="left" vertical="center" shrinkToFit="1"/>
    </xf>
    <xf numFmtId="0" fontId="0" fillId="5" borderId="3" xfId="0" applyFill="1" applyBorder="1" applyAlignment="1">
      <alignment horizontal="left" vertical="center" shrinkToFit="1"/>
    </xf>
    <xf numFmtId="0" fontId="10" fillId="4" borderId="0" xfId="0" applyFont="1" applyFill="1" applyAlignment="1">
      <alignment horizontal="left" vertical="center" wrapText="1"/>
    </xf>
    <xf numFmtId="0" fontId="10" fillId="4" borderId="6" xfId="0" applyFont="1" applyFill="1" applyBorder="1" applyAlignment="1">
      <alignment horizontal="left" vertical="top" wrapText="1"/>
    </xf>
    <xf numFmtId="0" fontId="10" fillId="4" borderId="0" xfId="0" applyFont="1" applyFill="1" applyBorder="1" applyAlignment="1">
      <alignment horizontal="left" vertical="center"/>
    </xf>
    <xf numFmtId="0" fontId="0" fillId="5" borderId="18" xfId="0" applyFont="1" applyFill="1" applyBorder="1" applyAlignment="1">
      <alignment horizontal="left" vertical="center" shrinkToFit="1"/>
    </xf>
    <xf numFmtId="0" fontId="0" fillId="5" borderId="19" xfId="0" applyFont="1" applyFill="1" applyBorder="1" applyAlignment="1">
      <alignment horizontal="left" vertical="center" shrinkToFit="1"/>
    </xf>
    <xf numFmtId="0" fontId="0" fillId="5" borderId="19" xfId="0" applyFont="1" applyFill="1" applyBorder="1" applyAlignment="1">
      <alignment horizontal="center" vertical="center" shrinkToFit="1"/>
    </xf>
    <xf numFmtId="0" fontId="0" fillId="5" borderId="18" xfId="0" applyFont="1" applyFill="1" applyBorder="1" applyAlignment="1">
      <alignment horizontal="center" vertical="center" shrinkToFit="1"/>
    </xf>
    <xf numFmtId="180" fontId="0" fillId="5" borderId="18" xfId="0" applyNumberFormat="1" applyFont="1" applyFill="1" applyBorder="1" applyAlignment="1">
      <alignment horizontal="center" vertical="center" shrinkToFit="1"/>
    </xf>
    <xf numFmtId="184" fontId="0" fillId="5" borderId="18" xfId="0" applyNumberFormat="1" applyFont="1" applyFill="1" applyBorder="1" applyAlignment="1">
      <alignment horizontal="center" vertical="center" shrinkToFit="1"/>
    </xf>
    <xf numFmtId="0" fontId="0" fillId="5" borderId="17" xfId="0" applyFont="1" applyFill="1" applyBorder="1" applyAlignment="1">
      <alignment horizontal="left" vertical="center" shrinkToFit="1"/>
    </xf>
    <xf numFmtId="185" fontId="0" fillId="5" borderId="17" xfId="0" applyNumberFormat="1" applyFont="1" applyFill="1" applyBorder="1" applyAlignment="1">
      <alignment horizontal="center" vertical="center" shrinkToFit="1"/>
    </xf>
    <xf numFmtId="0" fontId="0" fillId="4" borderId="7" xfId="0" applyFont="1" applyFill="1" applyBorder="1" applyAlignment="1">
      <alignment horizontal="center" vertical="center" shrinkToFit="1"/>
    </xf>
    <xf numFmtId="0" fontId="0" fillId="4" borderId="1" xfId="0" applyFont="1" applyFill="1" applyBorder="1" applyAlignment="1">
      <alignment horizontal="center" vertical="center" shrinkToFit="1"/>
    </xf>
    <xf numFmtId="186" fontId="0" fillId="5" borderId="18" xfId="0" applyNumberFormat="1" applyFont="1" applyFill="1" applyBorder="1" applyAlignment="1">
      <alignment horizontal="center" vertical="center" shrinkToFit="1"/>
    </xf>
    <xf numFmtId="0" fontId="0" fillId="5" borderId="17" xfId="0" applyFont="1" applyFill="1" applyBorder="1" applyAlignment="1">
      <alignment horizontal="center" vertical="center" shrinkToFit="1"/>
    </xf>
    <xf numFmtId="0" fontId="0" fillId="4" borderId="17" xfId="0" applyFill="1" applyBorder="1" applyAlignment="1">
      <alignment horizontal="left" vertical="center"/>
    </xf>
    <xf numFmtId="0" fontId="0" fillId="4" borderId="13" xfId="0" applyFill="1" applyBorder="1" applyAlignment="1">
      <alignment horizontal="center" vertical="center"/>
    </xf>
    <xf numFmtId="0" fontId="0" fillId="4" borderId="11" xfId="0" applyFill="1" applyBorder="1" applyAlignment="1">
      <alignment horizontal="center" vertical="center"/>
    </xf>
    <xf numFmtId="0" fontId="0" fillId="4" borderId="18" xfId="0" applyFill="1" applyBorder="1" applyAlignment="1">
      <alignment horizontal="left" vertical="center"/>
    </xf>
    <xf numFmtId="3" fontId="0" fillId="5" borderId="15" xfId="0" applyNumberFormat="1" applyFill="1" applyBorder="1" applyAlignment="1">
      <alignment horizontal="right" vertical="center"/>
    </xf>
    <xf numFmtId="3" fontId="0" fillId="5" borderId="23" xfId="0" applyNumberFormat="1" applyFill="1" applyBorder="1" applyAlignment="1">
      <alignment horizontal="right" vertical="center"/>
    </xf>
    <xf numFmtId="179" fontId="4" fillId="4" borderId="17" xfId="0" applyNumberFormat="1" applyFont="1" applyFill="1" applyBorder="1" applyAlignment="1">
      <alignment horizontal="right" vertical="center"/>
    </xf>
    <xf numFmtId="179" fontId="4" fillId="4" borderId="13" xfId="0" applyNumberFormat="1" applyFont="1" applyFill="1" applyBorder="1" applyAlignment="1">
      <alignment horizontal="right" vertical="center"/>
    </xf>
    <xf numFmtId="179" fontId="4" fillId="4" borderId="18" xfId="0" applyNumberFormat="1" applyFont="1" applyFill="1" applyBorder="1" applyAlignment="1">
      <alignment horizontal="right" vertical="center"/>
    </xf>
    <xf numFmtId="179" fontId="4" fillId="4" borderId="14" xfId="0" applyNumberFormat="1" applyFont="1" applyFill="1" applyBorder="1" applyAlignment="1">
      <alignment horizontal="right" vertical="center"/>
    </xf>
    <xf numFmtId="0" fontId="9" fillId="35" borderId="24" xfId="0" applyFont="1" applyFill="1" applyBorder="1" applyAlignment="1">
      <alignment horizontal="center" vertical="center"/>
    </xf>
    <xf numFmtId="0" fontId="9" fillId="35" borderId="25" xfId="0" applyFont="1" applyFill="1" applyBorder="1" applyAlignment="1">
      <alignment horizontal="center" vertical="center"/>
    </xf>
    <xf numFmtId="182" fontId="4" fillId="4" borderId="7" xfId="0" applyNumberFormat="1" applyFont="1" applyFill="1" applyBorder="1" applyAlignment="1">
      <alignment horizontal="right" vertical="center"/>
    </xf>
    <xf numFmtId="182" fontId="4" fillId="4" borderId="5" xfId="0" applyNumberFormat="1" applyFont="1" applyFill="1" applyBorder="1" applyAlignment="1">
      <alignment horizontal="right" vertical="center"/>
    </xf>
    <xf numFmtId="183" fontId="0" fillId="4" borderId="7" xfId="0" applyNumberFormat="1" applyFont="1" applyFill="1" applyBorder="1" applyAlignment="1">
      <alignment horizontal="right" vertical="center"/>
    </xf>
    <xf numFmtId="183" fontId="0" fillId="4" borderId="5" xfId="0" applyNumberFormat="1" applyFont="1" applyFill="1" applyBorder="1" applyAlignment="1">
      <alignment horizontal="right" vertical="center"/>
    </xf>
    <xf numFmtId="0" fontId="9" fillId="35" borderId="26" xfId="0" applyFont="1" applyFill="1" applyBorder="1" applyAlignment="1">
      <alignment horizontal="center" vertical="center"/>
    </xf>
    <xf numFmtId="0" fontId="9" fillId="35" borderId="27" xfId="0" applyFont="1" applyFill="1" applyBorder="1" applyAlignment="1">
      <alignment horizontal="center" vertical="center"/>
    </xf>
    <xf numFmtId="0" fontId="9" fillId="35" borderId="28"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3" fontId="0" fillId="5" borderId="7" xfId="0" applyNumberFormat="1" applyFont="1" applyFill="1" applyBorder="1" applyAlignment="1">
      <alignment horizontal="right" vertical="center"/>
    </xf>
    <xf numFmtId="3" fontId="0" fillId="5" borderId="5" xfId="0" applyNumberFormat="1" applyFont="1" applyFill="1" applyBorder="1" applyAlignment="1">
      <alignment horizontal="right" vertical="center"/>
    </xf>
    <xf numFmtId="0" fontId="0" fillId="4" borderId="7" xfId="0" applyFont="1" applyFill="1" applyBorder="1" applyAlignment="1">
      <alignment horizontal="center" vertical="center"/>
    </xf>
    <xf numFmtId="179" fontId="4" fillId="4" borderId="19" xfId="0" applyNumberFormat="1" applyFont="1" applyFill="1" applyBorder="1" applyAlignment="1">
      <alignment horizontal="right" vertical="center"/>
    </xf>
    <xf numFmtId="179" fontId="4" fillId="4" borderId="15" xfId="0" applyNumberFormat="1" applyFont="1" applyFill="1" applyBorder="1" applyAlignment="1">
      <alignment horizontal="right" vertical="center"/>
    </xf>
    <xf numFmtId="179" fontId="0" fillId="4" borderId="9" xfId="0" applyNumberFormat="1" applyFill="1" applyBorder="1" applyAlignment="1">
      <alignment horizontal="center" vertical="center"/>
    </xf>
    <xf numFmtId="179" fontId="0" fillId="4" borderId="29" xfId="0" applyNumberFormat="1" applyFill="1" applyBorder="1" applyAlignment="1">
      <alignment horizontal="center" vertical="center"/>
    </xf>
    <xf numFmtId="179" fontId="0" fillId="4" borderId="27" xfId="0" applyNumberFormat="1" applyFill="1" applyBorder="1" applyAlignment="1">
      <alignment horizontal="center" vertical="center"/>
    </xf>
    <xf numFmtId="0" fontId="0" fillId="4" borderId="8" xfId="0" applyFill="1" applyBorder="1" applyAlignment="1">
      <alignment horizontal="center" vertical="center"/>
    </xf>
    <xf numFmtId="0" fontId="0" fillId="4" borderId="30" xfId="0" applyFill="1" applyBorder="1" applyAlignment="1">
      <alignment horizontal="center" vertical="center"/>
    </xf>
    <xf numFmtId="0" fontId="0" fillId="4" borderId="28" xfId="0" applyFill="1" applyBorder="1" applyAlignment="1">
      <alignment horizontal="center" vertical="center"/>
    </xf>
    <xf numFmtId="179" fontId="0" fillId="4" borderId="8" xfId="0" applyNumberFormat="1" applyFill="1" applyBorder="1" applyAlignment="1">
      <alignment horizontal="center" vertical="center"/>
    </xf>
    <xf numFmtId="179" fontId="0" fillId="4" borderId="30" xfId="0" applyNumberFormat="1" applyFill="1" applyBorder="1" applyAlignment="1">
      <alignment horizontal="center" vertical="center"/>
    </xf>
    <xf numFmtId="179" fontId="0" fillId="4" borderId="28" xfId="0" applyNumberFormat="1" applyFill="1" applyBorder="1" applyAlignment="1">
      <alignment horizontal="center" vertical="center"/>
    </xf>
    <xf numFmtId="0" fontId="0" fillId="4" borderId="31" xfId="0" applyFill="1" applyBorder="1" applyAlignment="1">
      <alignment horizontal="center" vertical="center"/>
    </xf>
    <xf numFmtId="0" fontId="0" fillId="4" borderId="32" xfId="0" applyFill="1" applyBorder="1" applyAlignment="1">
      <alignment horizontal="center" vertical="center"/>
    </xf>
    <xf numFmtId="0" fontId="30" fillId="4" borderId="13" xfId="0" applyFont="1" applyFill="1" applyBorder="1" applyAlignment="1">
      <alignment horizontal="center" vertical="center"/>
    </xf>
    <xf numFmtId="0" fontId="30" fillId="4" borderId="11" xfId="0" applyFont="1" applyFill="1" applyBorder="1" applyAlignment="1">
      <alignment horizontal="center" vertical="center"/>
    </xf>
    <xf numFmtId="0" fontId="30" fillId="4" borderId="14" xfId="0" applyFont="1" applyFill="1" applyBorder="1" applyAlignment="1">
      <alignment horizontal="center" vertical="center"/>
    </xf>
    <xf numFmtId="0" fontId="30" fillId="4" borderId="3" xfId="0" applyFont="1" applyFill="1" applyBorder="1" applyAlignment="1">
      <alignment horizontal="center" vertical="center"/>
    </xf>
    <xf numFmtId="0" fontId="30" fillId="4" borderId="15" xfId="0" applyFont="1" applyFill="1" applyBorder="1" applyAlignment="1">
      <alignment horizontal="center" vertical="center"/>
    </xf>
    <xf numFmtId="0" fontId="30" fillId="4" borderId="4" xfId="0" applyFont="1" applyFill="1" applyBorder="1" applyAlignment="1">
      <alignment horizontal="center" vertical="center"/>
    </xf>
    <xf numFmtId="0" fontId="0" fillId="4" borderId="9" xfId="0" applyFill="1" applyBorder="1" applyAlignment="1">
      <alignment horizontal="left" vertical="center" wrapText="1"/>
    </xf>
    <xf numFmtId="0" fontId="0" fillId="4" borderId="29" xfId="0" applyFill="1" applyBorder="1" applyAlignment="1">
      <alignment horizontal="left" vertical="center" wrapText="1"/>
    </xf>
    <xf numFmtId="0" fontId="0" fillId="4" borderId="27" xfId="0" applyFill="1" applyBorder="1" applyAlignment="1">
      <alignment horizontal="left" vertical="center" wrapText="1"/>
    </xf>
    <xf numFmtId="177" fontId="0" fillId="4" borderId="9" xfId="0" applyNumberFormat="1" applyFont="1" applyFill="1" applyBorder="1" applyAlignment="1">
      <alignment horizontal="right" vertical="center"/>
    </xf>
    <xf numFmtId="177" fontId="0" fillId="4" borderId="29" xfId="0" applyNumberFormat="1" applyFont="1" applyFill="1" applyBorder="1" applyAlignment="1">
      <alignment horizontal="right" vertical="center"/>
    </xf>
    <xf numFmtId="0" fontId="9" fillId="35" borderId="33" xfId="0" applyFont="1" applyFill="1" applyBorder="1" applyAlignment="1">
      <alignment horizontal="center" vertical="center"/>
    </xf>
    <xf numFmtId="3" fontId="0" fillId="5" borderId="14" xfId="0" applyNumberFormat="1" applyFill="1" applyBorder="1" applyAlignment="1">
      <alignment horizontal="right" vertical="center"/>
    </xf>
    <xf numFmtId="3" fontId="0" fillId="5" borderId="22" xfId="0" applyNumberFormat="1" applyFill="1" applyBorder="1" applyAlignment="1">
      <alignment horizontal="right" vertical="center"/>
    </xf>
    <xf numFmtId="0" fontId="8" fillId="4" borderId="6" xfId="0" applyFont="1" applyFill="1" applyBorder="1" applyAlignment="1">
      <alignment horizontal="left" vertical="center" wrapText="1"/>
    </xf>
    <xf numFmtId="0" fontId="0" fillId="4" borderId="7" xfId="0" applyFont="1" applyFill="1" applyBorder="1" applyAlignment="1">
      <alignment horizontal="left" vertical="center" wrapText="1"/>
    </xf>
    <xf numFmtId="0" fontId="0" fillId="4" borderId="5" xfId="0" applyFont="1" applyFill="1" applyBorder="1" applyAlignment="1">
      <alignment horizontal="left" vertical="center" wrapText="1"/>
    </xf>
    <xf numFmtId="0" fontId="0" fillId="4" borderId="1" xfId="0" applyFont="1" applyFill="1" applyBorder="1" applyAlignment="1">
      <alignment horizontal="left" vertical="center" wrapText="1"/>
    </xf>
    <xf numFmtId="178" fontId="0" fillId="5" borderId="7" xfId="0" applyNumberFormat="1" applyFont="1" applyFill="1" applyBorder="1" applyAlignment="1">
      <alignment horizontal="right" vertical="center"/>
    </xf>
    <xf numFmtId="178" fontId="0" fillId="5" borderId="5" xfId="0" applyNumberFormat="1" applyFont="1" applyFill="1" applyBorder="1" applyAlignment="1">
      <alignment horizontal="right" vertical="center"/>
    </xf>
    <xf numFmtId="0" fontId="0" fillId="34" borderId="2" xfId="0" applyFill="1"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3"/>
  <sheetViews>
    <sheetView tabSelected="1" view="pageBreakPreview" topLeftCell="A22" zoomScaleNormal="100" zoomScaleSheetLayoutView="100" workbookViewId="0">
      <selection activeCell="E9" sqref="E9:F9"/>
    </sheetView>
  </sheetViews>
  <sheetFormatPr defaultColWidth="9" defaultRowHeight="13.5" x14ac:dyDescent="0.15"/>
  <cols>
    <col min="1" max="9" width="9.875" style="1" customWidth="1"/>
    <col min="10" max="13" width="9" style="1"/>
    <col min="14" max="14" width="10.5" style="1" bestFit="1" customWidth="1"/>
    <col min="15" max="15" width="9" style="1"/>
    <col min="16" max="16" width="9.5" style="1" bestFit="1" customWidth="1"/>
    <col min="17" max="16384" width="9" style="1"/>
  </cols>
  <sheetData>
    <row r="1" spans="1:9" x14ac:dyDescent="0.15">
      <c r="F1" s="9"/>
      <c r="I1" s="33" t="s">
        <v>40</v>
      </c>
    </row>
    <row r="4" spans="1:9" ht="21" x14ac:dyDescent="0.15">
      <c r="A4" s="57" t="s">
        <v>146</v>
      </c>
      <c r="B4" s="57"/>
      <c r="C4" s="57"/>
      <c r="D4" s="57"/>
      <c r="E4" s="57"/>
      <c r="F4" s="57"/>
      <c r="G4" s="57"/>
      <c r="H4" s="57"/>
      <c r="I4" s="57"/>
    </row>
    <row r="5" spans="1:9" ht="21" x14ac:dyDescent="0.15">
      <c r="A5" s="57"/>
      <c r="B5" s="57"/>
      <c r="C5" s="57"/>
      <c r="D5" s="57"/>
      <c r="E5" s="57"/>
      <c r="F5" s="57"/>
      <c r="G5" s="57"/>
      <c r="H5" s="57"/>
      <c r="I5" s="57"/>
    </row>
    <row r="6" spans="1:9" ht="14.25" x14ac:dyDescent="0.15">
      <c r="A6" s="79" t="s">
        <v>16</v>
      </c>
      <c r="B6" s="79"/>
      <c r="C6" s="79"/>
      <c r="D6" s="79"/>
      <c r="E6" s="79"/>
      <c r="F6" s="79"/>
      <c r="G6" s="79"/>
      <c r="H6" s="79"/>
      <c r="I6" s="79"/>
    </row>
    <row r="9" spans="1:9" x14ac:dyDescent="0.15">
      <c r="A9" s="9" t="s">
        <v>17</v>
      </c>
    </row>
    <row r="10" spans="1:9" x14ac:dyDescent="0.15">
      <c r="A10" s="9"/>
    </row>
    <row r="11" spans="1:9" x14ac:dyDescent="0.15">
      <c r="A11" s="9" t="s">
        <v>15</v>
      </c>
    </row>
    <row r="12" spans="1:9" ht="21" customHeight="1" x14ac:dyDescent="0.15">
      <c r="A12" s="58" t="s">
        <v>96</v>
      </c>
      <c r="B12" s="58"/>
      <c r="C12" s="58"/>
      <c r="D12" s="61" t="s">
        <v>128</v>
      </c>
      <c r="E12" s="62"/>
      <c r="F12" s="62"/>
      <c r="G12" s="62"/>
      <c r="H12" s="62"/>
      <c r="I12" s="63"/>
    </row>
    <row r="13" spans="1:9" ht="21" customHeight="1" x14ac:dyDescent="0.15">
      <c r="A13" s="59" t="s">
        <v>97</v>
      </c>
      <c r="B13" s="60"/>
      <c r="C13" s="60"/>
      <c r="D13" s="89" t="s">
        <v>129</v>
      </c>
      <c r="E13" s="90"/>
      <c r="F13" s="90"/>
      <c r="G13" s="90"/>
      <c r="H13" s="90"/>
      <c r="I13" s="91"/>
    </row>
    <row r="14" spans="1:9" ht="21" customHeight="1" x14ac:dyDescent="0.15">
      <c r="A14" s="82" t="s">
        <v>98</v>
      </c>
      <c r="B14" s="83"/>
      <c r="C14" s="83"/>
      <c r="D14" s="84" t="s">
        <v>130</v>
      </c>
      <c r="E14" s="85"/>
      <c r="F14" s="85"/>
      <c r="G14" s="85"/>
      <c r="H14" s="85"/>
      <c r="I14" s="86"/>
    </row>
    <row r="15" spans="1:9" x14ac:dyDescent="0.15">
      <c r="A15" s="12"/>
      <c r="B15" s="13"/>
      <c r="C15" s="13"/>
      <c r="D15" s="14"/>
      <c r="E15" s="14"/>
      <c r="F15" s="14"/>
      <c r="G15" s="14"/>
      <c r="H15" s="14"/>
      <c r="I15" s="14"/>
    </row>
    <row r="16" spans="1:9" x14ac:dyDescent="0.15">
      <c r="A16" s="9" t="s">
        <v>99</v>
      </c>
    </row>
    <row r="17" spans="1:16" ht="21" customHeight="1" x14ac:dyDescent="0.15">
      <c r="A17" s="58" t="s">
        <v>100</v>
      </c>
      <c r="B17" s="88"/>
      <c r="C17" s="88"/>
      <c r="D17" s="61" t="s">
        <v>131</v>
      </c>
      <c r="E17" s="62"/>
      <c r="F17" s="62"/>
      <c r="G17" s="62"/>
      <c r="H17" s="62"/>
      <c r="I17" s="87"/>
    </row>
    <row r="18" spans="1:16" ht="21" customHeight="1" x14ac:dyDescent="0.15">
      <c r="A18" s="82" t="s">
        <v>101</v>
      </c>
      <c r="B18" s="83"/>
      <c r="C18" s="83"/>
      <c r="D18" s="84" t="s">
        <v>130</v>
      </c>
      <c r="E18" s="85"/>
      <c r="F18" s="85"/>
      <c r="G18" s="85"/>
      <c r="H18" s="85"/>
      <c r="I18" s="86"/>
    </row>
    <row r="20" spans="1:16" x14ac:dyDescent="0.15">
      <c r="A20" s="9" t="s">
        <v>107</v>
      </c>
      <c r="D20" s="34"/>
    </row>
    <row r="21" spans="1:16" ht="21" customHeight="1" x14ac:dyDescent="0.15">
      <c r="A21" s="80" t="s">
        <v>18</v>
      </c>
      <c r="B21" s="81"/>
      <c r="C21" s="81"/>
      <c r="D21" s="43">
        <v>2022</v>
      </c>
      <c r="E21" s="10" t="s">
        <v>19</v>
      </c>
      <c r="F21" s="44">
        <v>11</v>
      </c>
      <c r="G21" s="10" t="s">
        <v>20</v>
      </c>
      <c r="H21" s="45">
        <v>10</v>
      </c>
      <c r="I21" s="11" t="s">
        <v>21</v>
      </c>
      <c r="N21" s="23"/>
      <c r="P21" s="24"/>
    </row>
    <row r="22" spans="1:16" x14ac:dyDescent="0.15">
      <c r="D22" s="34" t="s">
        <v>102</v>
      </c>
      <c r="F22" s="33"/>
    </row>
    <row r="23" spans="1:16" x14ac:dyDescent="0.15">
      <c r="A23" s="9" t="s">
        <v>108</v>
      </c>
    </row>
    <row r="24" spans="1:16" ht="60" customHeight="1" x14ac:dyDescent="0.15">
      <c r="A24" s="64" t="s">
        <v>145</v>
      </c>
      <c r="B24" s="65"/>
      <c r="C24" s="65"/>
      <c r="D24" s="65"/>
      <c r="E24" s="65"/>
      <c r="F24" s="65"/>
      <c r="G24" s="65"/>
      <c r="H24" s="65"/>
      <c r="I24" s="66"/>
    </row>
    <row r="26" spans="1:16" x14ac:dyDescent="0.15">
      <c r="A26" s="9" t="s">
        <v>109</v>
      </c>
    </row>
    <row r="27" spans="1:16" x14ac:dyDescent="0.15">
      <c r="A27" s="37" t="s">
        <v>85</v>
      </c>
      <c r="B27" s="67" t="s">
        <v>86</v>
      </c>
      <c r="C27" s="68"/>
      <c r="D27" s="68"/>
      <c r="E27" s="68"/>
      <c r="F27" s="68"/>
      <c r="G27" s="68"/>
      <c r="H27" s="69"/>
      <c r="I27" s="38" t="s">
        <v>87</v>
      </c>
    </row>
    <row r="28" spans="1:16" ht="21" customHeight="1" x14ac:dyDescent="0.15">
      <c r="A28" s="39">
        <v>1</v>
      </c>
      <c r="B28" s="70" t="s">
        <v>103</v>
      </c>
      <c r="C28" s="71"/>
      <c r="D28" s="71"/>
      <c r="E28" s="71"/>
      <c r="F28" s="71"/>
      <c r="G28" s="71"/>
      <c r="H28" s="72"/>
      <c r="I28" s="46" t="s">
        <v>132</v>
      </c>
    </row>
    <row r="29" spans="1:16" ht="25.5" customHeight="1" x14ac:dyDescent="0.15">
      <c r="A29" s="40">
        <v>2</v>
      </c>
      <c r="B29" s="73" t="s">
        <v>126</v>
      </c>
      <c r="C29" s="74"/>
      <c r="D29" s="74"/>
      <c r="E29" s="74"/>
      <c r="F29" s="74"/>
      <c r="G29" s="74"/>
      <c r="H29" s="75"/>
      <c r="I29" s="47" t="s">
        <v>132</v>
      </c>
    </row>
    <row r="30" spans="1:16" ht="25.5" customHeight="1" x14ac:dyDescent="0.15">
      <c r="A30" s="41">
        <v>3</v>
      </c>
      <c r="B30" s="76" t="s">
        <v>104</v>
      </c>
      <c r="C30" s="77"/>
      <c r="D30" s="77"/>
      <c r="E30" s="77"/>
      <c r="F30" s="77"/>
      <c r="G30" s="77"/>
      <c r="H30" s="78"/>
      <c r="I30" s="48" t="s">
        <v>132</v>
      </c>
    </row>
    <row r="32" spans="1:16" x14ac:dyDescent="0.15">
      <c r="A32" s="9" t="s">
        <v>110</v>
      </c>
    </row>
    <row r="33" spans="1:9" ht="60" customHeight="1" x14ac:dyDescent="0.15">
      <c r="A33" s="64" t="s">
        <v>133</v>
      </c>
      <c r="B33" s="65"/>
      <c r="C33" s="65"/>
      <c r="D33" s="65"/>
      <c r="E33" s="65"/>
      <c r="F33" s="65"/>
      <c r="G33" s="65"/>
      <c r="H33" s="65"/>
      <c r="I33" s="66"/>
    </row>
  </sheetData>
  <mergeCells count="20">
    <mergeCell ref="A24:I24"/>
    <mergeCell ref="A6:I6"/>
    <mergeCell ref="A21:C21"/>
    <mergeCell ref="A18:C18"/>
    <mergeCell ref="D18:I18"/>
    <mergeCell ref="D17:I17"/>
    <mergeCell ref="A17:C17"/>
    <mergeCell ref="D13:I13"/>
    <mergeCell ref="A14:C14"/>
    <mergeCell ref="D14:I14"/>
    <mergeCell ref="A33:I33"/>
    <mergeCell ref="B27:H27"/>
    <mergeCell ref="B28:H28"/>
    <mergeCell ref="B29:H29"/>
    <mergeCell ref="B30:H30"/>
    <mergeCell ref="A5:I5"/>
    <mergeCell ref="A12:C12"/>
    <mergeCell ref="A13:C13"/>
    <mergeCell ref="A4:I4"/>
    <mergeCell ref="D12:I12"/>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9"/>
  <sheetViews>
    <sheetView view="pageBreakPreview" topLeftCell="A13" zoomScale="115" zoomScaleNormal="100" zoomScaleSheetLayoutView="115" workbookViewId="0">
      <selection activeCell="E9" sqref="E9:F9"/>
    </sheetView>
  </sheetViews>
  <sheetFormatPr defaultColWidth="9" defaultRowHeight="13.5" x14ac:dyDescent="0.15"/>
  <cols>
    <col min="1" max="8" width="10.125" style="1" customWidth="1"/>
    <col min="9" max="16384" width="9" style="1"/>
  </cols>
  <sheetData>
    <row r="1" spans="1:9" x14ac:dyDescent="0.15">
      <c r="H1" s="33" t="str">
        <f>'（入力シート１）基本情報'!I1</f>
        <v>004太陽光発電設備の導入</v>
      </c>
    </row>
    <row r="4" spans="1:9" ht="21" x14ac:dyDescent="0.15">
      <c r="A4" s="57" t="s">
        <v>95</v>
      </c>
      <c r="B4" s="57"/>
      <c r="C4" s="57"/>
      <c r="D4" s="57"/>
      <c r="E4" s="57"/>
      <c r="F4" s="57"/>
      <c r="G4" s="57"/>
      <c r="H4" s="57"/>
      <c r="I4" s="51"/>
    </row>
    <row r="5" spans="1:9" ht="21" x14ac:dyDescent="0.15">
      <c r="A5" s="57"/>
      <c r="B5" s="57"/>
      <c r="C5" s="57"/>
      <c r="D5" s="57"/>
      <c r="E5" s="57"/>
      <c r="F5" s="57"/>
      <c r="G5" s="57"/>
      <c r="H5" s="57"/>
      <c r="I5" s="57"/>
    </row>
    <row r="6" spans="1:9" ht="14.25" x14ac:dyDescent="0.15">
      <c r="A6" s="79" t="s">
        <v>105</v>
      </c>
      <c r="B6" s="79"/>
      <c r="C6" s="79"/>
      <c r="D6" s="79"/>
      <c r="E6" s="79"/>
      <c r="F6" s="79"/>
      <c r="G6" s="79"/>
      <c r="H6" s="79"/>
      <c r="I6" s="50"/>
    </row>
    <row r="8" spans="1:9" x14ac:dyDescent="0.15">
      <c r="A8" s="9" t="s">
        <v>127</v>
      </c>
      <c r="E8" s="9"/>
    </row>
    <row r="9" spans="1:9" ht="21" customHeight="1" x14ac:dyDescent="0.15">
      <c r="A9" s="80" t="s">
        <v>22</v>
      </c>
      <c r="B9" s="80"/>
      <c r="C9" s="80" t="s">
        <v>23</v>
      </c>
      <c r="D9" s="80"/>
      <c r="E9" s="80" t="s">
        <v>41</v>
      </c>
      <c r="F9" s="80"/>
      <c r="G9" s="103" t="s">
        <v>42</v>
      </c>
      <c r="H9" s="104"/>
    </row>
    <row r="10" spans="1:9" ht="21" customHeight="1" x14ac:dyDescent="0.15">
      <c r="A10" s="101" t="s">
        <v>134</v>
      </c>
      <c r="B10" s="101"/>
      <c r="C10" s="101" t="s">
        <v>135</v>
      </c>
      <c r="D10" s="101"/>
      <c r="E10" s="102">
        <v>0</v>
      </c>
      <c r="F10" s="102"/>
      <c r="G10" s="106" t="s">
        <v>136</v>
      </c>
      <c r="H10" s="106"/>
      <c r="I10" s="1" t="s">
        <v>137</v>
      </c>
    </row>
    <row r="11" spans="1:9" ht="21" customHeight="1" x14ac:dyDescent="0.15">
      <c r="A11" s="95" t="s">
        <v>134</v>
      </c>
      <c r="B11" s="95"/>
      <c r="C11" s="95" t="s">
        <v>138</v>
      </c>
      <c r="D11" s="95"/>
      <c r="E11" s="105">
        <v>0</v>
      </c>
      <c r="F11" s="105"/>
      <c r="G11" s="98" t="s">
        <v>132</v>
      </c>
      <c r="H11" s="98"/>
      <c r="I11" s="1" t="s">
        <v>139</v>
      </c>
    </row>
    <row r="12" spans="1:9" ht="21" customHeight="1" x14ac:dyDescent="0.15">
      <c r="A12" s="95" t="s">
        <v>134</v>
      </c>
      <c r="B12" s="95"/>
      <c r="C12" s="95" t="s">
        <v>140</v>
      </c>
      <c r="D12" s="95"/>
      <c r="E12" s="105" t="s">
        <v>141</v>
      </c>
      <c r="F12" s="105"/>
      <c r="G12" s="98" t="s">
        <v>132</v>
      </c>
      <c r="H12" s="98"/>
      <c r="I12" s="1" t="s">
        <v>142</v>
      </c>
    </row>
    <row r="13" spans="1:9" ht="21" customHeight="1" x14ac:dyDescent="0.15">
      <c r="A13" s="95" t="s">
        <v>134</v>
      </c>
      <c r="B13" s="95"/>
      <c r="C13" s="95" t="s">
        <v>143</v>
      </c>
      <c r="D13" s="95"/>
      <c r="E13" s="98"/>
      <c r="F13" s="98"/>
      <c r="G13" s="98" t="s">
        <v>132</v>
      </c>
      <c r="H13" s="98"/>
      <c r="I13" s="1" t="s">
        <v>144</v>
      </c>
    </row>
    <row r="14" spans="1:9" ht="21" customHeight="1" x14ac:dyDescent="0.15">
      <c r="A14" s="95"/>
      <c r="B14" s="95"/>
      <c r="C14" s="95"/>
      <c r="D14" s="95"/>
      <c r="E14" s="98"/>
      <c r="F14" s="98"/>
      <c r="G14" s="98"/>
      <c r="H14" s="98"/>
    </row>
    <row r="15" spans="1:9" ht="21" customHeight="1" x14ac:dyDescent="0.15">
      <c r="A15" s="95"/>
      <c r="B15" s="95"/>
      <c r="C15" s="100"/>
      <c r="D15" s="100"/>
      <c r="E15" s="99"/>
      <c r="F15" s="99"/>
      <c r="G15" s="99"/>
      <c r="H15" s="99"/>
    </row>
    <row r="16" spans="1:9" ht="21" customHeight="1" x14ac:dyDescent="0.15">
      <c r="A16" s="95"/>
      <c r="B16" s="95"/>
      <c r="C16" s="95"/>
      <c r="D16" s="95"/>
      <c r="E16" s="98"/>
      <c r="F16" s="98"/>
      <c r="G16" s="98"/>
      <c r="H16" s="98"/>
    </row>
    <row r="17" spans="1:8" ht="21" customHeight="1" x14ac:dyDescent="0.15">
      <c r="A17" s="95"/>
      <c r="B17" s="95"/>
      <c r="C17" s="95"/>
      <c r="D17" s="95"/>
      <c r="E17" s="98"/>
      <c r="F17" s="98"/>
      <c r="G17" s="98"/>
      <c r="H17" s="98"/>
    </row>
    <row r="18" spans="1:8" ht="21" customHeight="1" x14ac:dyDescent="0.15">
      <c r="A18" s="95"/>
      <c r="B18" s="95"/>
      <c r="C18" s="95"/>
      <c r="D18" s="95"/>
      <c r="E18" s="98"/>
      <c r="F18" s="98"/>
      <c r="G18" s="98"/>
      <c r="H18" s="98"/>
    </row>
    <row r="19" spans="1:8" ht="21" customHeight="1" x14ac:dyDescent="0.15">
      <c r="A19" s="95"/>
      <c r="B19" s="95"/>
      <c r="C19" s="95"/>
      <c r="D19" s="95"/>
      <c r="E19" s="98"/>
      <c r="F19" s="98"/>
      <c r="G19" s="98"/>
      <c r="H19" s="98"/>
    </row>
    <row r="20" spans="1:8" ht="21" customHeight="1" x14ac:dyDescent="0.15">
      <c r="A20" s="96"/>
      <c r="B20" s="96"/>
      <c r="C20" s="96"/>
      <c r="D20" s="96"/>
      <c r="E20" s="97"/>
      <c r="F20" s="97"/>
      <c r="G20" s="97"/>
      <c r="H20" s="97"/>
    </row>
    <row r="21" spans="1:8" ht="27.75" customHeight="1" x14ac:dyDescent="0.15">
      <c r="A21" s="93" t="s">
        <v>122</v>
      </c>
      <c r="B21" s="93"/>
      <c r="C21" s="93"/>
      <c r="D21" s="93"/>
      <c r="E21" s="93"/>
      <c r="F21" s="93"/>
      <c r="G21" s="93"/>
      <c r="H21" s="93"/>
    </row>
    <row r="22" spans="1:8" x14ac:dyDescent="0.15">
      <c r="A22" s="94" t="s">
        <v>121</v>
      </c>
      <c r="B22" s="94"/>
      <c r="C22" s="94"/>
      <c r="D22" s="94"/>
      <c r="E22" s="94"/>
      <c r="F22" s="94"/>
      <c r="G22" s="94"/>
      <c r="H22" s="94"/>
    </row>
    <row r="23" spans="1:8" ht="27.75" customHeight="1" x14ac:dyDescent="0.15">
      <c r="A23" s="92" t="s">
        <v>120</v>
      </c>
      <c r="B23" s="92"/>
      <c r="C23" s="92"/>
      <c r="D23" s="92"/>
      <c r="E23" s="92"/>
      <c r="F23" s="92"/>
      <c r="G23" s="92"/>
      <c r="H23" s="92"/>
    </row>
    <row r="29" spans="1:8" x14ac:dyDescent="0.15">
      <c r="B29" s="9"/>
    </row>
  </sheetData>
  <mergeCells count="54">
    <mergeCell ref="A10:B10"/>
    <mergeCell ref="G11:H11"/>
    <mergeCell ref="A13:B13"/>
    <mergeCell ref="E12:F12"/>
    <mergeCell ref="A4:H4"/>
    <mergeCell ref="A6:H6"/>
    <mergeCell ref="G12:H12"/>
    <mergeCell ref="A12:B12"/>
    <mergeCell ref="C12:D12"/>
    <mergeCell ref="A11:B11"/>
    <mergeCell ref="C11:D11"/>
    <mergeCell ref="G10:H10"/>
    <mergeCell ref="E11:F11"/>
    <mergeCell ref="A9:B9"/>
    <mergeCell ref="A5:I5"/>
    <mergeCell ref="C9:D9"/>
    <mergeCell ref="E9:F9"/>
    <mergeCell ref="G9:H9"/>
    <mergeCell ref="C13:D13"/>
    <mergeCell ref="E13:F13"/>
    <mergeCell ref="G13:H13"/>
    <mergeCell ref="C10:D10"/>
    <mergeCell ref="E10:F10"/>
    <mergeCell ref="C14:D14"/>
    <mergeCell ref="E14:F14"/>
    <mergeCell ref="G14:H14"/>
    <mergeCell ref="A14:B14"/>
    <mergeCell ref="A16:B16"/>
    <mergeCell ref="C16:D16"/>
    <mergeCell ref="E16:F16"/>
    <mergeCell ref="G20:H20"/>
    <mergeCell ref="A18:B18"/>
    <mergeCell ref="C18:D18"/>
    <mergeCell ref="A19:B19"/>
    <mergeCell ref="C19:D19"/>
    <mergeCell ref="E17:F17"/>
    <mergeCell ref="A15:B15"/>
    <mergeCell ref="G15:H15"/>
    <mergeCell ref="C15:D15"/>
    <mergeCell ref="E15:F15"/>
    <mergeCell ref="A17:B17"/>
    <mergeCell ref="G16:H16"/>
    <mergeCell ref="A23:H23"/>
    <mergeCell ref="A21:H21"/>
    <mergeCell ref="A22:H22"/>
    <mergeCell ref="C17:D17"/>
    <mergeCell ref="A20:B20"/>
    <mergeCell ref="C20:D20"/>
    <mergeCell ref="E20:F20"/>
    <mergeCell ref="E18:F18"/>
    <mergeCell ref="G18:H18"/>
    <mergeCell ref="E19:F19"/>
    <mergeCell ref="G19:H19"/>
    <mergeCell ref="G17:H17"/>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6"/>
  <sheetViews>
    <sheetView view="pageBreakPreview" topLeftCell="A22" zoomScale="115" zoomScaleNormal="100" zoomScaleSheetLayoutView="115" workbookViewId="0">
      <selection activeCell="E9" sqref="E9:F9"/>
    </sheetView>
  </sheetViews>
  <sheetFormatPr defaultColWidth="9" defaultRowHeight="13.5" x14ac:dyDescent="0.15"/>
  <cols>
    <col min="1" max="1" width="6.625" style="1" customWidth="1"/>
    <col min="2" max="2" width="18" style="1" customWidth="1"/>
    <col min="3" max="3" width="19.125" style="1" customWidth="1"/>
    <col min="4" max="4" width="6.625" style="1" customWidth="1"/>
    <col min="5" max="5" width="19" style="1" customWidth="1"/>
    <col min="6" max="6" width="16" style="1" customWidth="1"/>
    <col min="7" max="7" width="22.5" style="1" customWidth="1"/>
    <col min="8" max="8" width="17.625" style="1" customWidth="1"/>
    <col min="9" max="16384" width="9" style="1"/>
  </cols>
  <sheetData>
    <row r="1" spans="1:9" x14ac:dyDescent="0.15">
      <c r="A1" s="3"/>
      <c r="B1" s="3"/>
      <c r="F1" s="33" t="str">
        <f>'（入力シート１）基本情報'!I1</f>
        <v>004太陽光発電設備の導入</v>
      </c>
    </row>
    <row r="2" spans="1:9" x14ac:dyDescent="0.15">
      <c r="A2" s="3"/>
      <c r="B2" s="3"/>
    </row>
    <row r="3" spans="1:9" x14ac:dyDescent="0.15">
      <c r="A3" s="3"/>
      <c r="B3" s="3"/>
    </row>
    <row r="4" spans="1:9" ht="21" x14ac:dyDescent="0.15">
      <c r="A4" s="57" t="s">
        <v>95</v>
      </c>
      <c r="B4" s="57"/>
      <c r="C4" s="57"/>
      <c r="D4" s="57"/>
      <c r="E4" s="57"/>
      <c r="F4" s="57"/>
      <c r="G4" s="51"/>
      <c r="H4" s="51"/>
      <c r="I4" s="51"/>
    </row>
    <row r="5" spans="1:9" ht="21" x14ac:dyDescent="0.15">
      <c r="A5" s="57"/>
      <c r="B5" s="57"/>
      <c r="C5" s="57"/>
      <c r="D5" s="57"/>
      <c r="E5" s="57"/>
      <c r="F5" s="57"/>
      <c r="G5" s="57"/>
      <c r="H5" s="57"/>
      <c r="I5" s="57"/>
    </row>
    <row r="6" spans="1:9" ht="14.25" x14ac:dyDescent="0.15">
      <c r="A6" s="79" t="s">
        <v>106</v>
      </c>
      <c r="B6" s="79"/>
      <c r="C6" s="79"/>
      <c r="D6" s="79"/>
      <c r="E6" s="79"/>
      <c r="F6" s="79"/>
      <c r="G6" s="50"/>
      <c r="H6" s="50"/>
      <c r="I6" s="50"/>
    </row>
    <row r="7" spans="1:9" x14ac:dyDescent="0.15">
      <c r="A7" s="3"/>
      <c r="B7" s="3"/>
    </row>
    <row r="8" spans="1:9" s="26" customFormat="1" ht="21" customHeight="1" thickBot="1" x14ac:dyDescent="0.2">
      <c r="A8" s="25" t="s">
        <v>5</v>
      </c>
      <c r="B8" s="117" t="s">
        <v>24</v>
      </c>
      <c r="C8" s="118"/>
      <c r="D8" s="25" t="s">
        <v>5</v>
      </c>
      <c r="E8" s="117" t="s">
        <v>24</v>
      </c>
      <c r="F8" s="125"/>
    </row>
    <row r="9" spans="1:9" s="26" customFormat="1" ht="21" customHeight="1" thickTop="1" x14ac:dyDescent="0.15">
      <c r="A9" s="27">
        <v>25</v>
      </c>
      <c r="B9" s="123" t="s">
        <v>88</v>
      </c>
      <c r="C9" s="157"/>
      <c r="D9" s="28">
        <v>103</v>
      </c>
      <c r="E9" s="123" t="s">
        <v>45</v>
      </c>
      <c r="F9" s="124"/>
    </row>
    <row r="10" spans="1:9" x14ac:dyDescent="0.15">
      <c r="A10" s="34" t="s">
        <v>84</v>
      </c>
    </row>
    <row r="12" spans="1:9" x14ac:dyDescent="0.15">
      <c r="A12" s="9" t="s">
        <v>25</v>
      </c>
    </row>
    <row r="13" spans="1:9" x14ac:dyDescent="0.15">
      <c r="A13" s="9"/>
    </row>
    <row r="14" spans="1:9" x14ac:dyDescent="0.15">
      <c r="A14" s="9" t="s">
        <v>111</v>
      </c>
    </row>
    <row r="15" spans="1:9" x14ac:dyDescent="0.15">
      <c r="A15" s="132" t="s">
        <v>26</v>
      </c>
      <c r="B15" s="68"/>
      <c r="C15" s="69"/>
      <c r="D15" s="4" t="s">
        <v>5</v>
      </c>
      <c r="E15" s="67" t="s">
        <v>6</v>
      </c>
      <c r="F15" s="69"/>
    </row>
    <row r="16" spans="1:9" x14ac:dyDescent="0.15">
      <c r="A16" s="107" t="s">
        <v>38</v>
      </c>
      <c r="B16" s="107"/>
      <c r="C16" s="107"/>
      <c r="D16" s="46">
        <v>25</v>
      </c>
      <c r="E16" s="108" t="str">
        <f>IF(D16="","",LOOKUP(D16,係数!$A$3:$A$31,係数!$B$3:$B$31))</f>
        <v>電力（関西電力）</v>
      </c>
      <c r="F16" s="109"/>
    </row>
    <row r="17" spans="1:8" x14ac:dyDescent="0.15">
      <c r="A17" s="110" t="s">
        <v>43</v>
      </c>
      <c r="B17" s="110"/>
      <c r="C17" s="110"/>
      <c r="D17" s="158">
        <v>100000</v>
      </c>
      <c r="E17" s="159"/>
      <c r="F17" s="5" t="s">
        <v>34</v>
      </c>
    </row>
    <row r="18" spans="1:8" ht="29.25" customHeight="1" x14ac:dyDescent="0.15">
      <c r="A18" s="76" t="s">
        <v>44</v>
      </c>
      <c r="B18" s="77"/>
      <c r="C18" s="78"/>
      <c r="D18" s="111">
        <v>30000</v>
      </c>
      <c r="E18" s="112"/>
      <c r="F18" s="6" t="s">
        <v>34</v>
      </c>
    </row>
    <row r="19" spans="1:8" ht="15.6" customHeight="1" x14ac:dyDescent="0.15">
      <c r="A19" s="161" t="s">
        <v>114</v>
      </c>
      <c r="B19" s="162"/>
      <c r="C19" s="163"/>
      <c r="D19" s="164">
        <v>0.02</v>
      </c>
      <c r="E19" s="165"/>
      <c r="F19" s="56" t="s">
        <v>115</v>
      </c>
    </row>
    <row r="20" spans="1:8" ht="15.6" customHeight="1" x14ac:dyDescent="0.15">
      <c r="A20" s="161" t="s">
        <v>116</v>
      </c>
      <c r="B20" s="162"/>
      <c r="C20" s="163"/>
      <c r="D20" s="130">
        <v>60</v>
      </c>
      <c r="E20" s="131"/>
      <c r="F20" s="56" t="s">
        <v>119</v>
      </c>
    </row>
    <row r="21" spans="1:8" ht="15.6" customHeight="1" x14ac:dyDescent="0.15">
      <c r="A21" s="161" t="s">
        <v>117</v>
      </c>
      <c r="B21" s="162"/>
      <c r="C21" s="163"/>
      <c r="D21" s="130">
        <v>90</v>
      </c>
      <c r="E21" s="131"/>
      <c r="F21" s="56" t="s">
        <v>119</v>
      </c>
    </row>
    <row r="22" spans="1:8" ht="15.6" customHeight="1" x14ac:dyDescent="0.15">
      <c r="A22" s="161" t="s">
        <v>118</v>
      </c>
      <c r="B22" s="162"/>
      <c r="C22" s="163"/>
      <c r="D22" s="130">
        <v>90</v>
      </c>
      <c r="E22" s="131"/>
      <c r="F22" s="56" t="s">
        <v>119</v>
      </c>
    </row>
    <row r="23" spans="1:8" x14ac:dyDescent="0.15">
      <c r="A23" s="160"/>
      <c r="B23" s="160"/>
      <c r="C23" s="160"/>
      <c r="D23" s="160"/>
      <c r="E23" s="160"/>
      <c r="F23" s="160"/>
    </row>
    <row r="24" spans="1:8" x14ac:dyDescent="0.15">
      <c r="A24" s="9" t="s">
        <v>112</v>
      </c>
    </row>
    <row r="25" spans="1:8" x14ac:dyDescent="0.15">
      <c r="A25" s="67" t="s">
        <v>94</v>
      </c>
      <c r="B25" s="68"/>
      <c r="C25" s="69"/>
      <c r="D25" s="121">
        <f>IF(D16="","",LOOKUP(D16,係数!$A$3:$A$31,係数!$F$3:$F$31))</f>
        <v>9.8727272727272737E-5</v>
      </c>
      <c r="E25" s="122"/>
      <c r="F25" s="49" t="s">
        <v>39</v>
      </c>
    </row>
    <row r="26" spans="1:8" ht="26.25" customHeight="1" x14ac:dyDescent="0.15">
      <c r="A26" s="152" t="s">
        <v>89</v>
      </c>
      <c r="B26" s="153"/>
      <c r="C26" s="154"/>
      <c r="D26" s="155">
        <f>IF(D18="","",D17-D18)</f>
        <v>70000</v>
      </c>
      <c r="E26" s="156"/>
      <c r="F26" s="42" t="s">
        <v>90</v>
      </c>
    </row>
    <row r="27" spans="1:8" x14ac:dyDescent="0.15">
      <c r="A27" s="126" t="s">
        <v>91</v>
      </c>
      <c r="B27" s="127"/>
      <c r="C27" s="128"/>
      <c r="D27" s="119">
        <f>IF(D18="","",ROUNDDOWN(D26*D25*44/12,1))</f>
        <v>25.3</v>
      </c>
      <c r="E27" s="120"/>
      <c r="F27" s="2" t="s">
        <v>30</v>
      </c>
    </row>
    <row r="28" spans="1:8" x14ac:dyDescent="0.15">
      <c r="A28" s="126" t="s">
        <v>92</v>
      </c>
      <c r="B28" s="127"/>
      <c r="C28" s="128"/>
      <c r="D28" s="119">
        <f>ROUNDDOWN(D26*D25*(D19+D20/100*(1-D21/100*D22/100))*44/12,1)</f>
        <v>3.3</v>
      </c>
      <c r="E28" s="120"/>
      <c r="F28" s="2" t="s">
        <v>31</v>
      </c>
    </row>
    <row r="29" spans="1:8" x14ac:dyDescent="0.15">
      <c r="A29" s="129" t="s">
        <v>93</v>
      </c>
      <c r="B29" s="80"/>
      <c r="C29" s="129"/>
      <c r="D29" s="119">
        <f>IF(D28="","",D27-D28)</f>
        <v>22</v>
      </c>
      <c r="E29" s="120"/>
      <c r="F29" s="2" t="s">
        <v>35</v>
      </c>
      <c r="H29" s="7"/>
    </row>
    <row r="30" spans="1:8" x14ac:dyDescent="0.15">
      <c r="H30" s="8"/>
    </row>
    <row r="31" spans="1:8" x14ac:dyDescent="0.15">
      <c r="A31" s="1" t="s">
        <v>113</v>
      </c>
    </row>
    <row r="32" spans="1:8" ht="14.25" thickBot="1" x14ac:dyDescent="0.2">
      <c r="A32" s="138" t="s">
        <v>36</v>
      </c>
      <c r="B32" s="139"/>
      <c r="C32" s="140"/>
      <c r="D32" s="141" t="str">
        <f>CONCATENATE('（入力シート１）基本情報'!D21,"/",'（入力シート１）基本情報'!F21,"/",'（入力シート１）基本情報'!H21)</f>
        <v>2022/11/10</v>
      </c>
      <c r="E32" s="142"/>
      <c r="F32" s="143"/>
    </row>
    <row r="33" spans="1:8" ht="14.25" thickTop="1" x14ac:dyDescent="0.15">
      <c r="A33" s="144" t="s">
        <v>27</v>
      </c>
      <c r="B33" s="145"/>
      <c r="C33" s="32" t="s">
        <v>37</v>
      </c>
      <c r="D33" s="135" t="s">
        <v>28</v>
      </c>
      <c r="E33" s="136"/>
      <c r="F33" s="137"/>
    </row>
    <row r="34" spans="1:8" x14ac:dyDescent="0.15">
      <c r="A34" s="146" t="s">
        <v>123</v>
      </c>
      <c r="B34" s="147"/>
      <c r="C34" s="52">
        <v>0</v>
      </c>
      <c r="D34" s="113">
        <f>IF(D29="","",ROUNDDOWN(D29*C34/366,1))</f>
        <v>0</v>
      </c>
      <c r="E34" s="114"/>
      <c r="F34" s="29" t="s">
        <v>35</v>
      </c>
      <c r="G34" s="24"/>
      <c r="H34" s="23"/>
    </row>
    <row r="35" spans="1:8" x14ac:dyDescent="0.15">
      <c r="A35" s="148" t="s">
        <v>124</v>
      </c>
      <c r="B35" s="149"/>
      <c r="C35" s="53">
        <v>0</v>
      </c>
      <c r="D35" s="115">
        <f>IF(D29="","",ROUNDDOWN(D29*C35/365,1))</f>
        <v>0</v>
      </c>
      <c r="E35" s="116"/>
      <c r="F35" s="30" t="s">
        <v>29</v>
      </c>
      <c r="G35" s="24"/>
      <c r="H35" s="23"/>
    </row>
    <row r="36" spans="1:8" x14ac:dyDescent="0.15">
      <c r="A36" s="150" t="s">
        <v>125</v>
      </c>
      <c r="B36" s="151"/>
      <c r="C36" s="54">
        <f>MIN("2023/3/31"-D32+1,365)</f>
        <v>142</v>
      </c>
      <c r="D36" s="133">
        <f>IF(D29="","",ROUNDDOWN(D29*C36/365,1))</f>
        <v>8.5</v>
      </c>
      <c r="E36" s="134"/>
      <c r="F36" s="31" t="s">
        <v>29</v>
      </c>
      <c r="G36" s="24"/>
      <c r="H36" s="23"/>
    </row>
  </sheetData>
  <mergeCells count="44">
    <mergeCell ref="A5:I5"/>
    <mergeCell ref="A4:F4"/>
    <mergeCell ref="A6:F6"/>
    <mergeCell ref="A26:C26"/>
    <mergeCell ref="D26:E26"/>
    <mergeCell ref="B9:C9"/>
    <mergeCell ref="D17:E17"/>
    <mergeCell ref="A18:C18"/>
    <mergeCell ref="A23:F23"/>
    <mergeCell ref="A19:C19"/>
    <mergeCell ref="A20:C20"/>
    <mergeCell ref="A21:C21"/>
    <mergeCell ref="A22:C22"/>
    <mergeCell ref="D19:E19"/>
    <mergeCell ref="D20:E20"/>
    <mergeCell ref="D21:E21"/>
    <mergeCell ref="D36:E36"/>
    <mergeCell ref="D33:F33"/>
    <mergeCell ref="A32:C32"/>
    <mergeCell ref="D32:F32"/>
    <mergeCell ref="A33:B33"/>
    <mergeCell ref="A34:B34"/>
    <mergeCell ref="A35:B35"/>
    <mergeCell ref="A36:B36"/>
    <mergeCell ref="D34:E34"/>
    <mergeCell ref="D35:E35"/>
    <mergeCell ref="B8:C8"/>
    <mergeCell ref="D27:E27"/>
    <mergeCell ref="D28:E28"/>
    <mergeCell ref="D29:E29"/>
    <mergeCell ref="A25:C25"/>
    <mergeCell ref="D25:E25"/>
    <mergeCell ref="E9:F9"/>
    <mergeCell ref="E8:F8"/>
    <mergeCell ref="A28:C28"/>
    <mergeCell ref="A29:C29"/>
    <mergeCell ref="A27:C27"/>
    <mergeCell ref="D22:E22"/>
    <mergeCell ref="A15:C15"/>
    <mergeCell ref="A16:C16"/>
    <mergeCell ref="E15:F15"/>
    <mergeCell ref="E16:F16"/>
    <mergeCell ref="A17:C17"/>
    <mergeCell ref="D18:E18"/>
  </mergeCells>
  <phoneticPr fontId="2"/>
  <pageMargins left="0.75" right="0.52" top="0.49"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0"/>
  <sheetViews>
    <sheetView view="pageBreakPreview" topLeftCell="A13" zoomScale="115" zoomScaleNormal="100" zoomScaleSheetLayoutView="115" workbookViewId="0">
      <selection activeCell="F34" sqref="F34"/>
    </sheetView>
  </sheetViews>
  <sheetFormatPr defaultColWidth="9" defaultRowHeight="13.5" x14ac:dyDescent="0.15"/>
  <cols>
    <col min="1" max="1" width="9" style="15"/>
    <col min="2" max="2" width="19.375" style="15" customWidth="1"/>
    <col min="3" max="3" width="10" style="15" bestFit="1" customWidth="1"/>
    <col min="4" max="4" width="14.125" style="15" customWidth="1"/>
    <col min="5" max="5" width="10.375" style="15" bestFit="1" customWidth="1"/>
    <col min="6" max="6" width="14.125" style="15" customWidth="1"/>
    <col min="7" max="16384" width="9" style="15"/>
  </cols>
  <sheetData>
    <row r="1" spans="1:7" x14ac:dyDescent="0.15">
      <c r="A1" s="15" t="s">
        <v>3</v>
      </c>
    </row>
    <row r="2" spans="1:7" x14ac:dyDescent="0.15">
      <c r="A2" s="16" t="s">
        <v>5</v>
      </c>
      <c r="B2" s="16" t="s">
        <v>6</v>
      </c>
      <c r="C2" s="16"/>
      <c r="D2" s="166" t="s">
        <v>7</v>
      </c>
      <c r="E2" s="166"/>
      <c r="F2" s="166" t="s">
        <v>2</v>
      </c>
      <c r="G2" s="166"/>
    </row>
    <row r="3" spans="1:7" x14ac:dyDescent="0.15">
      <c r="A3" s="16">
        <v>1</v>
      </c>
      <c r="B3" s="16" t="s">
        <v>46</v>
      </c>
      <c r="C3" s="17" t="s">
        <v>32</v>
      </c>
      <c r="D3" s="18">
        <v>2.9000000000000001E-2</v>
      </c>
      <c r="E3" s="19" t="s">
        <v>47</v>
      </c>
      <c r="F3" s="20">
        <v>2.4500000000000001E-2</v>
      </c>
      <c r="G3" s="19" t="s">
        <v>48</v>
      </c>
    </row>
    <row r="4" spans="1:7" x14ac:dyDescent="0.15">
      <c r="A4" s="16">
        <v>2</v>
      </c>
      <c r="B4" s="16" t="s">
        <v>49</v>
      </c>
      <c r="C4" s="17" t="s">
        <v>50</v>
      </c>
      <c r="D4" s="18">
        <v>2.5700000000000001E-2</v>
      </c>
      <c r="E4" s="19" t="s">
        <v>47</v>
      </c>
      <c r="F4" s="20">
        <v>2.47E-2</v>
      </c>
      <c r="G4" s="19" t="s">
        <v>48</v>
      </c>
    </row>
    <row r="5" spans="1:7" x14ac:dyDescent="0.15">
      <c r="A5" s="16">
        <v>3</v>
      </c>
      <c r="B5" s="16" t="s">
        <v>51</v>
      </c>
      <c r="C5" s="17" t="s">
        <v>50</v>
      </c>
      <c r="D5" s="18">
        <v>2.69E-2</v>
      </c>
      <c r="E5" s="19" t="s">
        <v>47</v>
      </c>
      <c r="F5" s="20">
        <v>2.5499999999999998E-2</v>
      </c>
      <c r="G5" s="19" t="s">
        <v>48</v>
      </c>
    </row>
    <row r="6" spans="1:7" x14ac:dyDescent="0.15">
      <c r="A6" s="16">
        <v>4</v>
      </c>
      <c r="B6" s="16" t="s">
        <v>52</v>
      </c>
      <c r="C6" s="17" t="s">
        <v>50</v>
      </c>
      <c r="D6" s="18">
        <v>2.9399999999999999E-2</v>
      </c>
      <c r="E6" s="19" t="s">
        <v>47</v>
      </c>
      <c r="F6" s="20">
        <v>2.9399999999999999E-2</v>
      </c>
      <c r="G6" s="19" t="s">
        <v>48</v>
      </c>
    </row>
    <row r="7" spans="1:7" x14ac:dyDescent="0.15">
      <c r="A7" s="16">
        <v>5</v>
      </c>
      <c r="B7" s="16" t="s">
        <v>53</v>
      </c>
      <c r="C7" s="17" t="s">
        <v>50</v>
      </c>
      <c r="D7" s="18">
        <v>2.9899999999999999E-2</v>
      </c>
      <c r="E7" s="19" t="s">
        <v>47</v>
      </c>
      <c r="F7" s="20">
        <v>2.5399999999999999E-2</v>
      </c>
      <c r="G7" s="19" t="s">
        <v>48</v>
      </c>
    </row>
    <row r="8" spans="1:7" x14ac:dyDescent="0.15">
      <c r="A8" s="16">
        <v>6</v>
      </c>
      <c r="B8" s="16" t="s">
        <v>54</v>
      </c>
      <c r="C8" s="17" t="s">
        <v>50</v>
      </c>
      <c r="D8" s="18">
        <v>3.73E-2</v>
      </c>
      <c r="E8" s="19" t="s">
        <v>47</v>
      </c>
      <c r="F8" s="20">
        <v>2.0899999999999998E-2</v>
      </c>
      <c r="G8" s="19" t="s">
        <v>48</v>
      </c>
    </row>
    <row r="9" spans="1:7" x14ac:dyDescent="0.15">
      <c r="A9" s="16">
        <v>7</v>
      </c>
      <c r="B9" s="16" t="s">
        <v>55</v>
      </c>
      <c r="C9" s="17" t="s">
        <v>50</v>
      </c>
      <c r="D9" s="18">
        <v>4.0899999999999999E-2</v>
      </c>
      <c r="E9" s="19" t="s">
        <v>47</v>
      </c>
      <c r="F9" s="20">
        <v>2.0799999999999999E-2</v>
      </c>
      <c r="G9" s="19" t="s">
        <v>48</v>
      </c>
    </row>
    <row r="10" spans="1:7" x14ac:dyDescent="0.15">
      <c r="A10" s="16">
        <v>8</v>
      </c>
      <c r="B10" s="16" t="s">
        <v>56</v>
      </c>
      <c r="C10" s="17" t="s">
        <v>57</v>
      </c>
      <c r="D10" s="18">
        <v>3.5299999999999998E-2</v>
      </c>
      <c r="E10" s="19" t="s">
        <v>58</v>
      </c>
      <c r="F10" s="20">
        <v>1.84E-2</v>
      </c>
      <c r="G10" s="19" t="s">
        <v>48</v>
      </c>
    </row>
    <row r="11" spans="1:7" x14ac:dyDescent="0.15">
      <c r="A11" s="16">
        <v>9</v>
      </c>
      <c r="B11" s="16" t="s">
        <v>59</v>
      </c>
      <c r="C11" s="17" t="s">
        <v>57</v>
      </c>
      <c r="D11" s="18">
        <v>3.8199999999999998E-2</v>
      </c>
      <c r="E11" s="19" t="s">
        <v>58</v>
      </c>
      <c r="F11" s="20">
        <v>1.8700000000000001E-2</v>
      </c>
      <c r="G11" s="19" t="s">
        <v>48</v>
      </c>
    </row>
    <row r="12" spans="1:7" x14ac:dyDescent="0.15">
      <c r="A12" s="16">
        <v>10</v>
      </c>
      <c r="B12" s="16" t="s">
        <v>60</v>
      </c>
      <c r="C12" s="17" t="s">
        <v>57</v>
      </c>
      <c r="D12" s="18">
        <v>3.4599999999999999E-2</v>
      </c>
      <c r="E12" s="19" t="s">
        <v>58</v>
      </c>
      <c r="F12" s="20">
        <v>1.83E-2</v>
      </c>
      <c r="G12" s="19" t="s">
        <v>48</v>
      </c>
    </row>
    <row r="13" spans="1:7" x14ac:dyDescent="0.15">
      <c r="A13" s="16">
        <v>11</v>
      </c>
      <c r="B13" s="16" t="s">
        <v>61</v>
      </c>
      <c r="C13" s="17" t="s">
        <v>57</v>
      </c>
      <c r="D13" s="18">
        <v>3.3599999999999998E-2</v>
      </c>
      <c r="E13" s="19" t="s">
        <v>58</v>
      </c>
      <c r="F13" s="20">
        <v>1.8200000000000001E-2</v>
      </c>
      <c r="G13" s="19" t="s">
        <v>48</v>
      </c>
    </row>
    <row r="14" spans="1:7" x14ac:dyDescent="0.15">
      <c r="A14" s="16">
        <v>12</v>
      </c>
      <c r="B14" s="16" t="s">
        <v>62</v>
      </c>
      <c r="C14" s="17" t="s">
        <v>57</v>
      </c>
      <c r="D14" s="18">
        <v>3.6700000000000003E-2</v>
      </c>
      <c r="E14" s="19" t="s">
        <v>58</v>
      </c>
      <c r="F14" s="20">
        <v>1.83E-2</v>
      </c>
      <c r="G14" s="19" t="s">
        <v>48</v>
      </c>
    </row>
    <row r="15" spans="1:7" x14ac:dyDescent="0.15">
      <c r="A15" s="16">
        <v>13</v>
      </c>
      <c r="B15" s="16" t="s">
        <v>4</v>
      </c>
      <c r="C15" s="17" t="s">
        <v>63</v>
      </c>
      <c r="D15" s="18">
        <v>3.6700000000000003E-2</v>
      </c>
      <c r="E15" s="19" t="s">
        <v>64</v>
      </c>
      <c r="F15" s="20">
        <v>1.8499999999999999E-2</v>
      </c>
      <c r="G15" s="19" t="s">
        <v>65</v>
      </c>
    </row>
    <row r="16" spans="1:7" x14ac:dyDescent="0.15">
      <c r="A16" s="16">
        <v>14</v>
      </c>
      <c r="B16" s="16" t="s">
        <v>8</v>
      </c>
      <c r="C16" s="17" t="s">
        <v>66</v>
      </c>
      <c r="D16" s="18">
        <v>3.7699999999999997E-2</v>
      </c>
      <c r="E16" s="19" t="s">
        <v>67</v>
      </c>
      <c r="F16" s="20">
        <v>1.8700000000000001E-2</v>
      </c>
      <c r="G16" s="19" t="s">
        <v>68</v>
      </c>
    </row>
    <row r="17" spans="1:7" x14ac:dyDescent="0.15">
      <c r="A17" s="16">
        <v>15</v>
      </c>
      <c r="B17" s="16" t="s">
        <v>0</v>
      </c>
      <c r="C17" s="17" t="s">
        <v>66</v>
      </c>
      <c r="D17" s="18">
        <v>3.9100000000000003E-2</v>
      </c>
      <c r="E17" s="19" t="s">
        <v>67</v>
      </c>
      <c r="F17" s="20">
        <v>1.89E-2</v>
      </c>
      <c r="G17" s="19" t="s">
        <v>68</v>
      </c>
    </row>
    <row r="18" spans="1:7" x14ac:dyDescent="0.15">
      <c r="A18" s="16">
        <v>16</v>
      </c>
      <c r="B18" s="16" t="s">
        <v>69</v>
      </c>
      <c r="C18" s="17" t="s">
        <v>66</v>
      </c>
      <c r="D18" s="18">
        <v>4.19E-2</v>
      </c>
      <c r="E18" s="19" t="s">
        <v>67</v>
      </c>
      <c r="F18" s="20">
        <v>1.95E-2</v>
      </c>
      <c r="G18" s="19" t="s">
        <v>68</v>
      </c>
    </row>
    <row r="19" spans="1:7" x14ac:dyDescent="0.15">
      <c r="A19" s="16">
        <v>17</v>
      </c>
      <c r="B19" s="16" t="s">
        <v>70</v>
      </c>
      <c r="C19" s="17" t="s">
        <v>71</v>
      </c>
      <c r="D19" s="18">
        <v>5.0799999999999998E-2</v>
      </c>
      <c r="E19" s="19" t="s">
        <v>72</v>
      </c>
      <c r="F19" s="20">
        <v>1.61E-2</v>
      </c>
      <c r="G19" s="19" t="s">
        <v>68</v>
      </c>
    </row>
    <row r="20" spans="1:7" x14ac:dyDescent="0.15">
      <c r="A20" s="16">
        <v>18</v>
      </c>
      <c r="B20" s="16" t="s">
        <v>73</v>
      </c>
      <c r="C20" s="17" t="s">
        <v>33</v>
      </c>
      <c r="D20" s="18">
        <v>4.4900000000000002E-2</v>
      </c>
      <c r="E20" s="19" t="s">
        <v>74</v>
      </c>
      <c r="F20" s="20">
        <v>1.4200000000000001E-2</v>
      </c>
      <c r="G20" s="19" t="s">
        <v>68</v>
      </c>
    </row>
    <row r="21" spans="1:7" x14ac:dyDescent="0.15">
      <c r="A21" s="16">
        <v>19</v>
      </c>
      <c r="B21" s="16" t="s">
        <v>75</v>
      </c>
      <c r="C21" s="17" t="s">
        <v>71</v>
      </c>
      <c r="D21" s="18">
        <v>5.4600000000000003E-2</v>
      </c>
      <c r="E21" s="19" t="s">
        <v>72</v>
      </c>
      <c r="F21" s="20">
        <v>1.35E-2</v>
      </c>
      <c r="G21" s="19" t="s">
        <v>68</v>
      </c>
    </row>
    <row r="22" spans="1:7" x14ac:dyDescent="0.15">
      <c r="A22" s="16">
        <v>20</v>
      </c>
      <c r="B22" s="16" t="s">
        <v>76</v>
      </c>
      <c r="C22" s="17" t="s">
        <v>33</v>
      </c>
      <c r="D22" s="18">
        <v>4.3499999999999997E-2</v>
      </c>
      <c r="E22" s="19" t="s">
        <v>74</v>
      </c>
      <c r="F22" s="20">
        <v>1.3899999999999999E-2</v>
      </c>
      <c r="G22" s="19" t="s">
        <v>68</v>
      </c>
    </row>
    <row r="23" spans="1:7" x14ac:dyDescent="0.15">
      <c r="A23" s="16">
        <v>21</v>
      </c>
      <c r="B23" s="16" t="s">
        <v>77</v>
      </c>
      <c r="C23" s="17" t="s">
        <v>33</v>
      </c>
      <c r="D23" s="18">
        <v>2.1100000000000001E-2</v>
      </c>
      <c r="E23" s="19" t="s">
        <v>74</v>
      </c>
      <c r="F23" s="20">
        <v>1.0999999999999999E-2</v>
      </c>
      <c r="G23" s="19" t="s">
        <v>68</v>
      </c>
    </row>
    <row r="24" spans="1:7" x14ac:dyDescent="0.15">
      <c r="A24" s="16">
        <v>22</v>
      </c>
      <c r="B24" s="16" t="s">
        <v>78</v>
      </c>
      <c r="C24" s="17" t="s">
        <v>33</v>
      </c>
      <c r="D24" s="18">
        <v>3.4099999999999998E-3</v>
      </c>
      <c r="E24" s="19" t="s">
        <v>74</v>
      </c>
      <c r="F24" s="20">
        <v>2.63E-2</v>
      </c>
      <c r="G24" s="19" t="s">
        <v>68</v>
      </c>
    </row>
    <row r="25" spans="1:7" x14ac:dyDescent="0.15">
      <c r="A25" s="16">
        <v>23</v>
      </c>
      <c r="B25" s="16" t="s">
        <v>79</v>
      </c>
      <c r="C25" s="17" t="s">
        <v>33</v>
      </c>
      <c r="D25" s="18">
        <v>8.4100000000000008E-3</v>
      </c>
      <c r="E25" s="19" t="s">
        <v>74</v>
      </c>
      <c r="F25" s="20">
        <v>3.8399999999999997E-2</v>
      </c>
      <c r="G25" s="19" t="s">
        <v>68</v>
      </c>
    </row>
    <row r="26" spans="1:7" x14ac:dyDescent="0.15">
      <c r="A26" s="16">
        <v>24</v>
      </c>
      <c r="B26" s="16" t="s">
        <v>1</v>
      </c>
      <c r="C26" s="17" t="s">
        <v>33</v>
      </c>
      <c r="D26" s="18">
        <v>4.48E-2</v>
      </c>
      <c r="E26" s="19" t="s">
        <v>74</v>
      </c>
      <c r="F26" s="20">
        <v>1.3599999999999999E-2</v>
      </c>
      <c r="G26" s="19" t="s">
        <v>68</v>
      </c>
    </row>
    <row r="27" spans="1:7" x14ac:dyDescent="0.15">
      <c r="A27" s="16">
        <v>25</v>
      </c>
      <c r="B27" s="16" t="s">
        <v>88</v>
      </c>
      <c r="C27" s="17" t="s">
        <v>34</v>
      </c>
      <c r="D27" s="18">
        <v>3.5999999999999999E-3</v>
      </c>
      <c r="E27" s="19" t="s">
        <v>80</v>
      </c>
      <c r="F27" s="20">
        <f>0.000362/44*12</f>
        <v>9.8727272727272737E-5</v>
      </c>
      <c r="G27" s="19" t="s">
        <v>81</v>
      </c>
    </row>
    <row r="28" spans="1:7" x14ac:dyDescent="0.15">
      <c r="A28" s="16">
        <v>100</v>
      </c>
      <c r="B28" s="16" t="s">
        <v>82</v>
      </c>
      <c r="C28" s="17" t="s">
        <v>71</v>
      </c>
      <c r="D28" s="35"/>
      <c r="E28" s="19" t="s">
        <v>72</v>
      </c>
      <c r="F28" s="36"/>
      <c r="G28" s="19" t="s">
        <v>68</v>
      </c>
    </row>
    <row r="29" spans="1:7" x14ac:dyDescent="0.15">
      <c r="A29" s="16">
        <v>101</v>
      </c>
      <c r="B29" s="55" t="s">
        <v>126</v>
      </c>
      <c r="C29" s="17" t="s">
        <v>66</v>
      </c>
      <c r="D29" s="35"/>
      <c r="E29" s="19" t="s">
        <v>67</v>
      </c>
      <c r="F29" s="36"/>
      <c r="G29" s="19" t="s">
        <v>68</v>
      </c>
    </row>
    <row r="30" spans="1:7" x14ac:dyDescent="0.15">
      <c r="A30" s="16">
        <v>102</v>
      </c>
      <c r="B30" s="16" t="s">
        <v>83</v>
      </c>
      <c r="C30" s="17" t="s">
        <v>33</v>
      </c>
      <c r="D30" s="35"/>
      <c r="E30" s="19" t="s">
        <v>74</v>
      </c>
      <c r="F30" s="36"/>
      <c r="G30" s="19" t="s">
        <v>68</v>
      </c>
    </row>
    <row r="31" spans="1:7" x14ac:dyDescent="0.15">
      <c r="A31" s="16">
        <v>103</v>
      </c>
      <c r="B31" s="16" t="s">
        <v>45</v>
      </c>
      <c r="C31" s="17" t="s">
        <v>34</v>
      </c>
      <c r="D31" s="35"/>
      <c r="E31" s="19" t="s">
        <v>80</v>
      </c>
      <c r="F31" s="36"/>
      <c r="G31" s="19" t="s">
        <v>81</v>
      </c>
    </row>
    <row r="33" spans="1:4" x14ac:dyDescent="0.15">
      <c r="A33" s="15" t="s">
        <v>9</v>
      </c>
    </row>
    <row r="34" spans="1:4" x14ac:dyDescent="0.15">
      <c r="A34" s="16"/>
      <c r="B34" s="16" t="s">
        <v>12</v>
      </c>
      <c r="D34" s="16" t="s">
        <v>13</v>
      </c>
    </row>
    <row r="35" spans="1:4" x14ac:dyDescent="0.15">
      <c r="A35" s="16" t="s">
        <v>10</v>
      </c>
      <c r="B35" s="16">
        <v>100000</v>
      </c>
      <c r="C35" s="21" t="s">
        <v>14</v>
      </c>
      <c r="D35" s="16">
        <f>B35*0.967</f>
        <v>96700</v>
      </c>
    </row>
    <row r="36" spans="1:4" x14ac:dyDescent="0.15">
      <c r="A36" s="16" t="s">
        <v>11</v>
      </c>
      <c r="B36" s="16">
        <v>100000</v>
      </c>
      <c r="C36" s="21" t="s">
        <v>14</v>
      </c>
      <c r="D36" s="22">
        <f>B36/1.0448</f>
        <v>95712.098009188368</v>
      </c>
    </row>
    <row r="38" spans="1:4" x14ac:dyDescent="0.15">
      <c r="A38" s="16"/>
      <c r="B38" s="16" t="s">
        <v>13</v>
      </c>
      <c r="D38" s="16" t="s">
        <v>12</v>
      </c>
    </row>
    <row r="39" spans="1:4" x14ac:dyDescent="0.15">
      <c r="A39" s="16" t="s">
        <v>10</v>
      </c>
      <c r="B39" s="16">
        <v>100000</v>
      </c>
      <c r="C39" s="21" t="s">
        <v>14</v>
      </c>
      <c r="D39" s="22">
        <f>B39/0.967</f>
        <v>103412.61633919338</v>
      </c>
    </row>
    <row r="40" spans="1:4" x14ac:dyDescent="0.15">
      <c r="A40" s="16" t="s">
        <v>11</v>
      </c>
      <c r="B40" s="16">
        <v>100000</v>
      </c>
      <c r="C40" s="21" t="s">
        <v>14</v>
      </c>
      <c r="D40" s="22">
        <f>B40*1.0448</f>
        <v>104480</v>
      </c>
    </row>
  </sheetData>
  <mergeCells count="2">
    <mergeCell ref="D2:E2"/>
    <mergeCell ref="F2:G2"/>
  </mergeCells>
  <phoneticPr fontId="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（入力シート１）基本情報</vt:lpstr>
      <vt:lpstr>（入力シート２）設備情報</vt:lpstr>
      <vt:lpstr>（入力シート３）排出削減量算出</vt:lpstr>
      <vt:lpstr>係数</vt:lpstr>
      <vt:lpstr>'（入力シート１）基本情報'!Print_Area</vt:lpstr>
      <vt:lpstr>'（入力シート２）設備情報'!Print_Area</vt:lpstr>
      <vt:lpstr>'（入力シート３）排出削減量算出'!Print_Area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hujj02</dc:creator>
  <cp:keywords/>
  <dc:description/>
  <cp:lastModifiedBy>佐竹 慶政</cp:lastModifiedBy>
  <cp:revision>0</cp:revision>
  <cp:lastPrinted>2022-01-12T02:55:52Z</cp:lastPrinted>
  <dcterms:created xsi:type="dcterms:W3CDTF">1601-01-01T00:00:00Z</dcterms:created>
  <dcterms:modified xsi:type="dcterms:W3CDTF">2022-04-28T05:27:51Z</dcterms:modified>
  <cp:category/>
</cp:coreProperties>
</file>