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hare-sv\99_関係団体等\080_京都知恵産業創造の森\04_スマート社会推進部\06_補助金事業\04-令和3年度補助事業\②京VER 創出\01-募集要領・交付要領等\"/>
    </mc:Choice>
  </mc:AlternateContent>
  <xr:revisionPtr revIDLastSave="0" documentId="13_ncr:1_{B04662A2-CC47-4364-8F47-19EADC1F7D09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（入力シート１）" sheetId="26" r:id="rId1"/>
    <sheet name="照明設備の改修" sheetId="32" r:id="rId2"/>
    <sheet name="空調設備の改修" sheetId="28" r:id="rId3"/>
    <sheet name="ボイラー設備の改修" sheetId="29" r:id="rId4"/>
    <sheet name="係数" sheetId="25" r:id="rId5"/>
    <sheet name="（記入例）照明設備の改修" sheetId="33" r:id="rId6"/>
  </sheets>
  <definedNames>
    <definedName name="EMS">#REF!</definedName>
    <definedName name="EMSS">#REF!</definedName>
    <definedName name="HFC">#REF!</definedName>
    <definedName name="ISO">#REF!</definedName>
    <definedName name="KES">#REF!</definedName>
    <definedName name="PFC">#REF!</definedName>
    <definedName name="PPS">#REF!</definedName>
    <definedName name="_xlnm.Print_Area" localSheetId="0">'（入力シート１）'!$A$1:$L$73</definedName>
    <definedName name="_xlnm.Print_Area" localSheetId="3">ボイラー設備の改修!$A$1:$S$31</definedName>
    <definedName name="ﾁｪｯｸ">#REF!</definedName>
    <definedName name="期間">#REF!</definedName>
    <definedName name="記載区分">#REF!</definedName>
    <definedName name="区分">#REF!</definedName>
    <definedName name="計画期間">#REF!</definedName>
    <definedName name="電気">#REF!</definedName>
    <definedName name="年度">#REF!</definedName>
    <definedName name="燃料">#REF!</definedName>
    <definedName name="報告年度">#REF!</definedName>
  </definedNames>
  <calcPr calcId="181029"/>
</workbook>
</file>

<file path=xl/calcChain.xml><?xml version="1.0" encoding="utf-8"?>
<calcChain xmlns="http://schemas.openxmlformats.org/spreadsheetml/2006/main">
  <c r="F32" i="26" l="1"/>
  <c r="G27" i="25"/>
  <c r="D32" i="26" l="1"/>
  <c r="G32" i="26"/>
  <c r="H32" i="26"/>
  <c r="I32" i="26"/>
  <c r="J32" i="26"/>
  <c r="K32" i="26"/>
  <c r="A33" i="26"/>
  <c r="D33" i="26"/>
  <c r="F33" i="26"/>
  <c r="G33" i="26"/>
  <c r="H33" i="26"/>
  <c r="I33" i="26"/>
  <c r="J33" i="26"/>
  <c r="K33" i="26"/>
  <c r="A34" i="26"/>
  <c r="A36" i="26"/>
  <c r="A37" i="26"/>
  <c r="A38" i="26"/>
  <c r="A40" i="26"/>
  <c r="A41" i="26"/>
  <c r="A42" i="26"/>
  <c r="A43" i="26"/>
  <c r="D34" i="26"/>
  <c r="F34" i="26"/>
  <c r="G34" i="26"/>
  <c r="H34" i="26"/>
  <c r="I34" i="26"/>
  <c r="J34" i="26"/>
  <c r="K34" i="26"/>
  <c r="K35" i="26" s="1"/>
  <c r="D36" i="26"/>
  <c r="F36" i="26"/>
  <c r="G36" i="26"/>
  <c r="H36" i="26"/>
  <c r="I36" i="26"/>
  <c r="J36" i="26"/>
  <c r="K36" i="26"/>
  <c r="D37" i="26"/>
  <c r="F37" i="26"/>
  <c r="G37" i="26"/>
  <c r="H37" i="26"/>
  <c r="I37" i="26"/>
  <c r="J37" i="26"/>
  <c r="K37" i="26"/>
  <c r="D38" i="26"/>
  <c r="F38" i="26"/>
  <c r="G38" i="26"/>
  <c r="H38" i="26"/>
  <c r="I38" i="26"/>
  <c r="J38" i="26"/>
  <c r="K38" i="26"/>
  <c r="K39" i="26" s="1"/>
  <c r="K70" i="26" s="1"/>
  <c r="K71" i="26" s="1"/>
  <c r="D40" i="26"/>
  <c r="F40" i="26"/>
  <c r="G40" i="26"/>
  <c r="H40" i="26"/>
  <c r="I40" i="26"/>
  <c r="J40" i="26"/>
  <c r="K40" i="26"/>
  <c r="D41" i="26"/>
  <c r="F41" i="26"/>
  <c r="G41" i="26"/>
  <c r="H41" i="26"/>
  <c r="I41" i="26"/>
  <c r="J41" i="26"/>
  <c r="K41" i="26"/>
  <c r="K44" i="26" s="1"/>
  <c r="K72" i="26" s="1"/>
  <c r="K73" i="26" s="1"/>
  <c r="D42" i="26"/>
  <c r="F42" i="26"/>
  <c r="G42" i="26"/>
  <c r="H42" i="26"/>
  <c r="I42" i="26"/>
  <c r="J42" i="26"/>
  <c r="K42" i="26"/>
  <c r="D43" i="26"/>
  <c r="F43" i="26"/>
  <c r="G43" i="26"/>
  <c r="H43" i="26"/>
  <c r="I43" i="26"/>
  <c r="J43" i="26"/>
  <c r="K43" i="26"/>
  <c r="D51" i="26"/>
  <c r="F51" i="26"/>
  <c r="G51" i="26"/>
  <c r="H51" i="26"/>
  <c r="I51" i="26"/>
  <c r="J51" i="26"/>
  <c r="K51" i="26"/>
  <c r="K54" i="26" s="1"/>
  <c r="A52" i="26"/>
  <c r="D52" i="26"/>
  <c r="F52" i="26"/>
  <c r="G52" i="26"/>
  <c r="H52" i="26"/>
  <c r="I52" i="26"/>
  <c r="J52" i="26"/>
  <c r="K52" i="26"/>
  <c r="A53" i="26"/>
  <c r="D53" i="26"/>
  <c r="F53" i="26"/>
  <c r="G53" i="26"/>
  <c r="H53" i="26"/>
  <c r="I53" i="26"/>
  <c r="J53" i="26"/>
  <c r="K53" i="26"/>
  <c r="A55" i="26"/>
  <c r="D55" i="26"/>
  <c r="F55" i="26"/>
  <c r="G55" i="26"/>
  <c r="H55" i="26"/>
  <c r="I55" i="26"/>
  <c r="J55" i="26"/>
  <c r="K55" i="26"/>
  <c r="A56" i="26"/>
  <c r="D56" i="26"/>
  <c r="F56" i="26"/>
  <c r="G56" i="26"/>
  <c r="H56" i="26"/>
  <c r="I56" i="26"/>
  <c r="J56" i="26"/>
  <c r="K56" i="26"/>
  <c r="A57" i="26"/>
  <c r="A59" i="26"/>
  <c r="A60" i="26"/>
  <c r="A61" i="26"/>
  <c r="A62" i="26"/>
  <c r="D57" i="26"/>
  <c r="F57" i="26"/>
  <c r="G57" i="26"/>
  <c r="H57" i="26"/>
  <c r="I57" i="26"/>
  <c r="J57" i="26"/>
  <c r="K57" i="26"/>
  <c r="K58" i="26"/>
  <c r="D59" i="26"/>
  <c r="F59" i="26"/>
  <c r="G59" i="26"/>
  <c r="H59" i="26"/>
  <c r="I59" i="26"/>
  <c r="J59" i="26"/>
  <c r="K59" i="26"/>
  <c r="D60" i="26"/>
  <c r="F60" i="26"/>
  <c r="G60" i="26"/>
  <c r="H60" i="26"/>
  <c r="I60" i="26"/>
  <c r="J60" i="26"/>
  <c r="K60" i="26"/>
  <c r="D61" i="26"/>
  <c r="F61" i="26"/>
  <c r="G61" i="26"/>
  <c r="H61" i="26"/>
  <c r="I61" i="26"/>
  <c r="J61" i="26"/>
  <c r="K61" i="26"/>
  <c r="K63" i="26" s="1"/>
  <c r="D62" i="26"/>
  <c r="F62" i="26"/>
  <c r="G62" i="26"/>
  <c r="H62" i="26"/>
  <c r="I62" i="26"/>
  <c r="J62" i="26"/>
  <c r="K62" i="26"/>
  <c r="E72" i="26"/>
  <c r="H11" i="32"/>
  <c r="L11" i="32"/>
  <c r="P11" i="32"/>
  <c r="P26" i="32"/>
  <c r="H12" i="32"/>
  <c r="L12" i="32"/>
  <c r="Q12" i="32"/>
  <c r="P12" i="32"/>
  <c r="H13" i="32"/>
  <c r="L13" i="32"/>
  <c r="Q13" i="32"/>
  <c r="P13" i="32"/>
  <c r="H14" i="32"/>
  <c r="L14" i="32"/>
  <c r="Q14" i="32"/>
  <c r="P14" i="32"/>
  <c r="H15" i="32"/>
  <c r="L15" i="32"/>
  <c r="Q15" i="32"/>
  <c r="P15" i="32"/>
  <c r="H16" i="32"/>
  <c r="L16" i="32"/>
  <c r="Q16" i="32"/>
  <c r="P16" i="32"/>
  <c r="H17" i="32"/>
  <c r="L17" i="32"/>
  <c r="Q17" i="32"/>
  <c r="P17" i="32"/>
  <c r="H18" i="32"/>
  <c r="L18" i="32"/>
  <c r="Q18" i="32"/>
  <c r="P18" i="32"/>
  <c r="H19" i="32"/>
  <c r="L19" i="32"/>
  <c r="Q19" i="32"/>
  <c r="P19" i="32"/>
  <c r="H20" i="32"/>
  <c r="L20" i="32"/>
  <c r="Q20" i="32"/>
  <c r="P20" i="32"/>
  <c r="H21" i="32"/>
  <c r="L21" i="32"/>
  <c r="Q21" i="32"/>
  <c r="P21" i="32"/>
  <c r="H22" i="32"/>
  <c r="L22" i="32"/>
  <c r="Q22" i="32"/>
  <c r="P22" i="32"/>
  <c r="H23" i="32"/>
  <c r="L23" i="32"/>
  <c r="Q23" i="32"/>
  <c r="P23" i="32"/>
  <c r="H24" i="32"/>
  <c r="L24" i="32"/>
  <c r="Q24" i="32"/>
  <c r="P24" i="32"/>
  <c r="H25" i="32"/>
  <c r="L25" i="32"/>
  <c r="Q25" i="32"/>
  <c r="P25" i="32"/>
  <c r="I13" i="28"/>
  <c r="I23" i="28"/>
  <c r="D35" i="25"/>
  <c r="D36" i="25"/>
  <c r="D39" i="25"/>
  <c r="D40" i="25"/>
  <c r="Q11" i="32"/>
  <c r="Q26" i="32"/>
  <c r="L26" i="32"/>
  <c r="K64" i="26" l="1"/>
  <c r="K68" i="26"/>
  <c r="K69" i="26" s="1"/>
  <c r="K45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＊</author>
  </authors>
  <commentList>
    <comment ref="K69" authorId="0" shapeId="0" xr:uid="{00000000-0006-0000-0000-000001000000}">
      <text>
        <r>
          <rPr>
            <sz val="9"/>
            <rFont val="ＭＳ Ｐゴシック"/>
            <family val="3"/>
            <charset val="128"/>
          </rPr>
          <t>if関数を追加
条件付き書式追加（6トン未満で「補助要件に合致しない」と表示）
以下同じ</t>
        </r>
      </text>
    </comment>
    <comment ref="K71" authorId="0" shapeId="0" xr:uid="{00000000-0006-0000-0000-000002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if関数を追加
条件付き書式追加（3トン未満で「補助要件に合致しない」と表示）
以下同じ</t>
        </r>
      </text>
    </comment>
    <comment ref="E72" authorId="0" shapeId="0" xr:uid="{00000000-0006-0000-0000-000003000000}">
      <text>
        <r>
          <rPr>
            <sz val="9"/>
            <rFont val="ＭＳ Ｐゴシック"/>
            <family val="3"/>
            <charset val="128"/>
          </rPr>
          <t>if関数を追加
条件付き書式を追加（300万円未満で赤塗り）</t>
        </r>
      </text>
    </comment>
    <comment ref="K73" authorId="0" shapeId="0" xr:uid="{00000000-0006-0000-0000-000004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if関数を追加
条件付き書式追加（3トン未満で「補助要件に合致しない」と表示）
以下同じ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＊</author>
  </authors>
  <commentList>
    <comment ref="L26" authorId="0" shapeId="0" xr:uid="{00000000-0006-0000-0100-000001000000}">
      <text>
        <r>
          <rPr>
            <sz val="9"/>
            <rFont val="ＭＳ Ｐゴシック"/>
            <family val="3"/>
            <charset val="128"/>
          </rPr>
          <t>小数第一位切捨に</t>
        </r>
      </text>
    </comment>
    <comment ref="P26" authorId="0" shapeId="0" xr:uid="{00000000-0006-0000-0100-000002000000}">
      <text>
        <r>
          <rPr>
            <sz val="9"/>
            <rFont val="ＭＳ Ｐゴシック"/>
            <family val="3"/>
            <charset val="128"/>
          </rPr>
          <t>小数第一位切上に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＊</author>
  </authors>
  <commentList>
    <comment ref="E5" authorId="0" shapeId="0" xr:uid="{00000000-0006-0000-0200-000001000000}">
      <text>
        <r>
          <rPr>
            <sz val="9"/>
            <rFont val="ＭＳ Ｐゴシック"/>
            <family val="3"/>
            <charset val="128"/>
          </rPr>
          <t>kw　→　kW</t>
        </r>
      </text>
    </comment>
    <comment ref="G5" authorId="0" shapeId="0" xr:uid="{00000000-0006-0000-0200-000002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  <comment ref="I6" authorId="0" shapeId="0" xr:uid="{00000000-0006-0000-0200-000003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  <comment ref="E15" authorId="0" shapeId="0" xr:uid="{00000000-0006-0000-0200-000004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  <comment ref="G15" authorId="0" shapeId="0" xr:uid="{00000000-0006-0000-0200-000005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  <comment ref="I16" authorId="0" shapeId="0" xr:uid="{00000000-0006-0000-0200-000006000000}">
      <text>
        <r>
          <rPr>
            <b/>
            <sz val="9"/>
            <rFont val="ＭＳ Ｐゴシック"/>
            <family val="3"/>
            <charset val="128"/>
          </rPr>
          <t>＊:</t>
        </r>
        <r>
          <rPr>
            <sz val="9"/>
            <rFont val="ＭＳ Ｐ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<sst xmlns="http://schemas.openxmlformats.org/spreadsheetml/2006/main" count="421" uniqueCount="179">
  <si>
    <t>【燃料の種類】</t>
    <rPh sb="1" eb="3">
      <t>ネンリョウ</t>
    </rPh>
    <rPh sb="4" eb="6">
      <t>シュルイ</t>
    </rPh>
    <phoneticPr fontId="3"/>
  </si>
  <si>
    <t>番号</t>
    <rPh sb="0" eb="2">
      <t>バンゴウ</t>
    </rPh>
    <phoneticPr fontId="3"/>
  </si>
  <si>
    <t>燃料の名称</t>
    <rPh sb="0" eb="2">
      <t>ネンリョウ</t>
    </rPh>
    <rPh sb="3" eb="5">
      <t>メイショウ</t>
    </rPh>
    <phoneticPr fontId="3"/>
  </si>
  <si>
    <t>標準発熱量</t>
    <rPh sb="0" eb="2">
      <t>ヒョウジュン</t>
    </rPh>
    <rPh sb="2" eb="4">
      <t>ハツネツ</t>
    </rPh>
    <rPh sb="4" eb="5">
      <t>リョウ</t>
    </rPh>
    <phoneticPr fontId="4"/>
  </si>
  <si>
    <t>標準発熱量</t>
    <rPh sb="0" eb="2">
      <t>ヒョウジュン</t>
    </rPh>
    <rPh sb="2" eb="4">
      <t>ハツネツ</t>
    </rPh>
    <rPh sb="4" eb="5">
      <t>リョウ</t>
    </rPh>
    <phoneticPr fontId="3"/>
  </si>
  <si>
    <t>炭素排出係数</t>
    <rPh sb="0" eb="2">
      <t>タンソ</t>
    </rPh>
    <rPh sb="2" eb="4">
      <t>ハイシュツ</t>
    </rPh>
    <rPh sb="4" eb="6">
      <t>ケイスウ</t>
    </rPh>
    <phoneticPr fontId="3"/>
  </si>
  <si>
    <t>原料炭</t>
    <rPh sb="0" eb="2">
      <t>ゲンリョウ</t>
    </rPh>
    <rPh sb="2" eb="3">
      <t>スミ</t>
    </rPh>
    <phoneticPr fontId="3"/>
  </si>
  <si>
    <t>（kg/年）</t>
    <rPh sb="4" eb="5">
      <t>ネン</t>
    </rPh>
    <phoneticPr fontId="3"/>
  </si>
  <si>
    <t>（GJ/kg）</t>
    <phoneticPr fontId="3"/>
  </si>
  <si>
    <t>（tC/GJ）</t>
    <phoneticPr fontId="3"/>
  </si>
  <si>
    <t>一般炭</t>
    <rPh sb="0" eb="2">
      <t>イッパン</t>
    </rPh>
    <rPh sb="2" eb="3">
      <t>スミ</t>
    </rPh>
    <phoneticPr fontId="3"/>
  </si>
  <si>
    <t>（kg/年）</t>
    <phoneticPr fontId="3"/>
  </si>
  <si>
    <t>無煙炭</t>
    <rPh sb="0" eb="2">
      <t>ムエン</t>
    </rPh>
    <rPh sb="2" eb="3">
      <t>スミ</t>
    </rPh>
    <phoneticPr fontId="3"/>
  </si>
  <si>
    <t>コークス</t>
    <phoneticPr fontId="3"/>
  </si>
  <si>
    <t>石油コークス</t>
    <rPh sb="0" eb="2">
      <t>セキユ</t>
    </rPh>
    <phoneticPr fontId="3"/>
  </si>
  <si>
    <t>コールタール</t>
    <phoneticPr fontId="3"/>
  </si>
  <si>
    <t>石油アスファルト</t>
    <rPh sb="0" eb="2">
      <t>セキユ</t>
    </rPh>
    <phoneticPr fontId="3"/>
  </si>
  <si>
    <t>コンデンセート（NGL）</t>
    <phoneticPr fontId="3"/>
  </si>
  <si>
    <t>（ℓ/年）</t>
    <phoneticPr fontId="3"/>
  </si>
  <si>
    <t>（GJ/ℓ）</t>
    <phoneticPr fontId="3"/>
  </si>
  <si>
    <t>原油（コンデンセート（NGL）を除く。）</t>
    <rPh sb="0" eb="2">
      <t>ゲンユ</t>
    </rPh>
    <rPh sb="16" eb="17">
      <t>ノゾ</t>
    </rPh>
    <phoneticPr fontId="3"/>
  </si>
  <si>
    <t>ガソリン</t>
    <phoneticPr fontId="3"/>
  </si>
  <si>
    <t>ナフサ</t>
    <phoneticPr fontId="3"/>
  </si>
  <si>
    <t>ジェット燃料油</t>
    <rPh sb="4" eb="6">
      <t>ネンリョウ</t>
    </rPh>
    <rPh sb="6" eb="7">
      <t>アブラ</t>
    </rPh>
    <phoneticPr fontId="3"/>
  </si>
  <si>
    <t>灯油</t>
    <rPh sb="0" eb="2">
      <t>トウユ</t>
    </rPh>
    <phoneticPr fontId="3"/>
  </si>
  <si>
    <t>（ℓ/年）</t>
    <phoneticPr fontId="3"/>
  </si>
  <si>
    <t>（GJ/ℓ）</t>
    <phoneticPr fontId="3"/>
  </si>
  <si>
    <t>（tC/GJ）</t>
    <phoneticPr fontId="3"/>
  </si>
  <si>
    <t>軽油</t>
    <rPh sb="0" eb="2">
      <t>ケイユ</t>
    </rPh>
    <phoneticPr fontId="3"/>
  </si>
  <si>
    <t>（ℓ/年）</t>
    <phoneticPr fontId="3"/>
  </si>
  <si>
    <t>（GJ/ℓ）</t>
    <phoneticPr fontId="3"/>
  </si>
  <si>
    <t>（tC/GJ）</t>
    <phoneticPr fontId="3"/>
  </si>
  <si>
    <t>A重油</t>
    <rPh sb="1" eb="3">
      <t>ジュウユ</t>
    </rPh>
    <phoneticPr fontId="3"/>
  </si>
  <si>
    <t>B・C重油</t>
    <rPh sb="3" eb="5">
      <t>ジュウユ</t>
    </rPh>
    <phoneticPr fontId="3"/>
  </si>
  <si>
    <t>液化石油ガス（LPG）</t>
    <rPh sb="0" eb="2">
      <t>エキカ</t>
    </rPh>
    <rPh sb="2" eb="4">
      <t>セキユ</t>
    </rPh>
    <phoneticPr fontId="3"/>
  </si>
  <si>
    <t>（kg/年）</t>
    <phoneticPr fontId="3"/>
  </si>
  <si>
    <t>（GJ/kg）</t>
    <phoneticPr fontId="3"/>
  </si>
  <si>
    <t>石油系炭化水素ガス</t>
    <rPh sb="0" eb="2">
      <t>セキユ</t>
    </rPh>
    <rPh sb="2" eb="3">
      <t>ケイ</t>
    </rPh>
    <rPh sb="3" eb="5">
      <t>タンカ</t>
    </rPh>
    <rPh sb="5" eb="7">
      <t>スイソ</t>
    </rPh>
    <phoneticPr fontId="3"/>
  </si>
  <si>
    <t>（Nm3/年）</t>
    <rPh sb="5" eb="6">
      <t>ネン</t>
    </rPh>
    <phoneticPr fontId="3"/>
  </si>
  <si>
    <t>（GJ/Nm3）</t>
    <phoneticPr fontId="3"/>
  </si>
  <si>
    <t>液化天然ガス（LNG）</t>
    <rPh sb="0" eb="2">
      <t>エキカ</t>
    </rPh>
    <rPh sb="2" eb="4">
      <t>テンネン</t>
    </rPh>
    <phoneticPr fontId="3"/>
  </si>
  <si>
    <t>天然ガス（液化天然ガス（LNG）を除く。）</t>
    <rPh sb="0" eb="2">
      <t>テンネン</t>
    </rPh>
    <rPh sb="5" eb="7">
      <t>エキカ</t>
    </rPh>
    <rPh sb="7" eb="9">
      <t>テンネン</t>
    </rPh>
    <rPh sb="17" eb="18">
      <t>ノゾ</t>
    </rPh>
    <phoneticPr fontId="3"/>
  </si>
  <si>
    <t>コークス炉ガス</t>
    <rPh sb="4" eb="5">
      <t>ロ</t>
    </rPh>
    <phoneticPr fontId="3"/>
  </si>
  <si>
    <t>高炉ガス</t>
    <rPh sb="0" eb="2">
      <t>コウロ</t>
    </rPh>
    <phoneticPr fontId="3"/>
  </si>
  <si>
    <t>転炉ガス</t>
    <rPh sb="0" eb="2">
      <t>テンロ</t>
    </rPh>
    <phoneticPr fontId="3"/>
  </si>
  <si>
    <t>都市ガス</t>
    <rPh sb="0" eb="2">
      <t>トシ</t>
    </rPh>
    <phoneticPr fontId="3"/>
  </si>
  <si>
    <t>電力（関西電力）</t>
    <rPh sb="0" eb="2">
      <t>デンリョク</t>
    </rPh>
    <rPh sb="3" eb="5">
      <t>カンサイ</t>
    </rPh>
    <rPh sb="5" eb="7">
      <t>デンリョク</t>
    </rPh>
    <phoneticPr fontId="3"/>
  </si>
  <si>
    <t>（kWh/年）</t>
    <rPh sb="5" eb="6">
      <t>ネン</t>
    </rPh>
    <phoneticPr fontId="3"/>
  </si>
  <si>
    <t>（GJ/kWh）</t>
    <phoneticPr fontId="3"/>
  </si>
  <si>
    <t>（tC/kWh）</t>
    <phoneticPr fontId="3"/>
  </si>
  <si>
    <t>その他固体燃料</t>
    <rPh sb="2" eb="3">
      <t>タ</t>
    </rPh>
    <rPh sb="3" eb="5">
      <t>コタイ</t>
    </rPh>
    <rPh sb="5" eb="7">
      <t>ネンリョウ</t>
    </rPh>
    <phoneticPr fontId="3"/>
  </si>
  <si>
    <t>その他液体燃料</t>
    <rPh sb="2" eb="3">
      <t>タ</t>
    </rPh>
    <rPh sb="3" eb="5">
      <t>エキタイ</t>
    </rPh>
    <rPh sb="5" eb="7">
      <t>ネンリョウ</t>
    </rPh>
    <phoneticPr fontId="3"/>
  </si>
  <si>
    <t>その他気体燃料</t>
    <rPh sb="2" eb="3">
      <t>タ</t>
    </rPh>
    <rPh sb="3" eb="5">
      <t>キタイ</t>
    </rPh>
    <rPh sb="5" eb="7">
      <t>ネンリョウ</t>
    </rPh>
    <phoneticPr fontId="3"/>
  </si>
  <si>
    <t>その他電力</t>
    <rPh sb="2" eb="3">
      <t>タ</t>
    </rPh>
    <rPh sb="3" eb="5">
      <t>デンリョク</t>
    </rPh>
    <phoneticPr fontId="3"/>
  </si>
  <si>
    <t>【都市ガス単位換算】</t>
    <rPh sb="1" eb="3">
      <t>トシ</t>
    </rPh>
    <rPh sb="5" eb="7">
      <t>タンイ</t>
    </rPh>
    <rPh sb="7" eb="9">
      <t>カンサン</t>
    </rPh>
    <phoneticPr fontId="3"/>
  </si>
  <si>
    <t>m2</t>
    <phoneticPr fontId="3"/>
  </si>
  <si>
    <t>Nm2</t>
    <phoneticPr fontId="3"/>
  </si>
  <si>
    <t>低圧</t>
    <rPh sb="0" eb="2">
      <t>テイアツ</t>
    </rPh>
    <phoneticPr fontId="3"/>
  </si>
  <si>
    <t>⇒</t>
    <phoneticPr fontId="3"/>
  </si>
  <si>
    <t>中圧</t>
    <rPh sb="0" eb="1">
      <t>チュウ</t>
    </rPh>
    <rPh sb="1" eb="2">
      <t>アツ</t>
    </rPh>
    <phoneticPr fontId="3"/>
  </si>
  <si>
    <t>燃料名</t>
    <rPh sb="0" eb="2">
      <t>ネンリョウ</t>
    </rPh>
    <rPh sb="2" eb="3">
      <t>メイ</t>
    </rPh>
    <phoneticPr fontId="3"/>
  </si>
  <si>
    <t>※100～103を使用する場合には、シート「係数」の対応箇所に標準発熱量と炭素排出係数を追記し、根拠資料を添付下さい。</t>
    <rPh sb="9" eb="11">
      <t>シヨウ</t>
    </rPh>
    <rPh sb="13" eb="15">
      <t>バアイ</t>
    </rPh>
    <rPh sb="22" eb="24">
      <t>ケイスウ</t>
    </rPh>
    <rPh sb="26" eb="28">
      <t>タイオウ</t>
    </rPh>
    <rPh sb="28" eb="30">
      <t>カショ</t>
    </rPh>
    <rPh sb="31" eb="33">
      <t>ヒョウジュン</t>
    </rPh>
    <rPh sb="33" eb="35">
      <t>ハツネツ</t>
    </rPh>
    <rPh sb="35" eb="36">
      <t>リョウ</t>
    </rPh>
    <rPh sb="37" eb="39">
      <t>タンソ</t>
    </rPh>
    <rPh sb="39" eb="41">
      <t>ハイシュツ</t>
    </rPh>
    <rPh sb="41" eb="43">
      <t>ケイスウ</t>
    </rPh>
    <rPh sb="44" eb="46">
      <t>ツイキ</t>
    </rPh>
    <rPh sb="48" eb="50">
      <t>コンキョ</t>
    </rPh>
    <rPh sb="50" eb="52">
      <t>シリョウ</t>
    </rPh>
    <rPh sb="53" eb="55">
      <t>テンプ</t>
    </rPh>
    <rPh sb="55" eb="56">
      <t>クダ</t>
    </rPh>
    <phoneticPr fontId="3"/>
  </si>
  <si>
    <t>※都市ガスの場合m3⇒Nm3へ単位換算（低圧の場合：0.967をかける、中圧の場合：1.0448で割る）して使用量を入力して下さい。</t>
    <rPh sb="1" eb="3">
      <t>トシ</t>
    </rPh>
    <rPh sb="6" eb="8">
      <t>バアイ</t>
    </rPh>
    <rPh sb="54" eb="57">
      <t>シヨウリョウ</t>
    </rPh>
    <rPh sb="58" eb="60">
      <t>ニュウリョク</t>
    </rPh>
    <rPh sb="62" eb="63">
      <t>クダ</t>
    </rPh>
    <phoneticPr fontId="3"/>
  </si>
  <si>
    <t>（tCO2/年）</t>
    <rPh sb="6" eb="7">
      <t>ネン</t>
    </rPh>
    <phoneticPr fontId="3"/>
  </si>
  <si>
    <t>（tCO2/年）</t>
  </si>
  <si>
    <t>CO2排出量</t>
    <rPh sb="3" eb="5">
      <t>ハイシュツ</t>
    </rPh>
    <rPh sb="5" eb="6">
      <t>リョウ</t>
    </rPh>
    <phoneticPr fontId="4"/>
  </si>
  <si>
    <t>　　エネルギー使用量</t>
    <rPh sb="7" eb="9">
      <t>シヨウ</t>
    </rPh>
    <rPh sb="9" eb="10">
      <t>リョウ</t>
    </rPh>
    <phoneticPr fontId="4"/>
  </si>
  <si>
    <t>NO.</t>
    <phoneticPr fontId="3"/>
  </si>
  <si>
    <t>　　番号</t>
    <rPh sb="2" eb="4">
      <t>バンゴウ</t>
    </rPh>
    <phoneticPr fontId="3"/>
  </si>
  <si>
    <t>　　　　　　　　　　　　　　　　　燃料名</t>
    <rPh sb="17" eb="19">
      <t>ネンリョウ</t>
    </rPh>
    <rPh sb="19" eb="20">
      <t>メイ</t>
    </rPh>
    <phoneticPr fontId="3"/>
  </si>
  <si>
    <t>（ｔCO2/年）</t>
    <rPh sb="6" eb="7">
      <t>ネン</t>
    </rPh>
    <phoneticPr fontId="3"/>
  </si>
  <si>
    <t>使用エネルギーの燃料種</t>
    <rPh sb="0" eb="2">
      <t>シヨウ</t>
    </rPh>
    <rPh sb="8" eb="10">
      <t>ネンリョウ</t>
    </rPh>
    <rPh sb="10" eb="11">
      <t>シュ</t>
    </rPh>
    <phoneticPr fontId="3"/>
  </si>
  <si>
    <t>月単位</t>
    <rPh sb="0" eb="3">
      <t>ツキタンイ</t>
    </rPh>
    <phoneticPr fontId="4"/>
  </si>
  <si>
    <t>（kg/月）</t>
    <rPh sb="4" eb="5">
      <t>ツキ</t>
    </rPh>
    <phoneticPr fontId="3"/>
  </si>
  <si>
    <t>（ℓ/月）</t>
    <rPh sb="3" eb="4">
      <t>ツキ</t>
    </rPh>
    <phoneticPr fontId="3"/>
  </si>
  <si>
    <t>（Nm3/月）</t>
    <rPh sb="5" eb="6">
      <t>ツキ</t>
    </rPh>
    <phoneticPr fontId="3"/>
  </si>
  <si>
    <t>（kWh/月）</t>
    <rPh sb="5" eb="6">
      <t>ツキ</t>
    </rPh>
    <phoneticPr fontId="3"/>
  </si>
  <si>
    <t>年単位</t>
    <rPh sb="0" eb="1">
      <t>ネン</t>
    </rPh>
    <rPh sb="1" eb="3">
      <t>タンイ</t>
    </rPh>
    <phoneticPr fontId="4"/>
  </si>
  <si>
    <t>温室効果ガス排出量の算定</t>
    <rPh sb="0" eb="2">
      <t>オンシツ</t>
    </rPh>
    <rPh sb="2" eb="4">
      <t>コウカ</t>
    </rPh>
    <rPh sb="6" eb="8">
      <t>ハイシュツ</t>
    </rPh>
    <rPh sb="8" eb="9">
      <t>リョウ</t>
    </rPh>
    <rPh sb="9" eb="10">
      <t>テイリョウ</t>
    </rPh>
    <rPh sb="10" eb="12">
      <t>サンテイ</t>
    </rPh>
    <phoneticPr fontId="3"/>
  </si>
  <si>
    <t>○改修前</t>
    <rPh sb="1" eb="3">
      <t>カイシュウ</t>
    </rPh>
    <rPh sb="3" eb="4">
      <t>マエ</t>
    </rPh>
    <phoneticPr fontId="3"/>
  </si>
  <si>
    <t>○改修後</t>
    <rPh sb="1" eb="4">
      <t>カイシュウゴ</t>
    </rPh>
    <phoneticPr fontId="3"/>
  </si>
  <si>
    <t>円</t>
    <rPh sb="0" eb="1">
      <t>エン</t>
    </rPh>
    <phoneticPr fontId="3"/>
  </si>
  <si>
    <t>100万円当たりの削減効果</t>
    <rPh sb="3" eb="5">
      <t>マンエン</t>
    </rPh>
    <rPh sb="5" eb="6">
      <t>ア</t>
    </rPh>
    <rPh sb="9" eb="11">
      <t>サクゲン</t>
    </rPh>
    <rPh sb="11" eb="13">
      <t>コウカ</t>
    </rPh>
    <phoneticPr fontId="3"/>
  </si>
  <si>
    <t>※液化石油ガス（ＬＰＧ）の場合、１m3＝2.18ｋｇで計算して使用量を入力して下さい。</t>
    <rPh sb="1" eb="3">
      <t>エキカ</t>
    </rPh>
    <rPh sb="3" eb="5">
      <t>セキユ</t>
    </rPh>
    <rPh sb="13" eb="15">
      <t>バアイ</t>
    </rPh>
    <rPh sb="27" eb="29">
      <t>ケイサン</t>
    </rPh>
    <rPh sb="31" eb="34">
      <t>シヨウリョウ</t>
    </rPh>
    <rPh sb="35" eb="37">
      <t>ニュウリョク</t>
    </rPh>
    <rPh sb="39" eb="40">
      <t>クダ</t>
    </rPh>
    <phoneticPr fontId="3"/>
  </si>
  <si>
    <t>改修前</t>
    <rPh sb="0" eb="3">
      <t>カイシュウマエ</t>
    </rPh>
    <phoneticPr fontId="4"/>
  </si>
  <si>
    <t>改修後</t>
    <rPh sb="0" eb="3">
      <t>カイシュウゴ</t>
    </rPh>
    <phoneticPr fontId="4"/>
  </si>
  <si>
    <t>型番</t>
    <rPh sb="0" eb="2">
      <t>カタバン</t>
    </rPh>
    <phoneticPr fontId="4"/>
  </si>
  <si>
    <t>台数</t>
    <rPh sb="0" eb="2">
      <t>ダイスウ</t>
    </rPh>
    <phoneticPr fontId="4"/>
  </si>
  <si>
    <t>改修後</t>
    <rPh sb="0" eb="2">
      <t>カイシュウ</t>
    </rPh>
    <rPh sb="2" eb="3">
      <t>ゴ</t>
    </rPh>
    <phoneticPr fontId="4"/>
  </si>
  <si>
    <t>メーカー</t>
    <phoneticPr fontId="4"/>
  </si>
  <si>
    <t>×</t>
    <phoneticPr fontId="4"/>
  </si>
  <si>
    <t>低位→高位</t>
    <rPh sb="0" eb="1">
      <t>ヒク</t>
    </rPh>
    <rPh sb="1" eb="2">
      <t>クライ</t>
    </rPh>
    <rPh sb="3" eb="5">
      <t>コウイ</t>
    </rPh>
    <phoneticPr fontId="4"/>
  </si>
  <si>
    <t>－</t>
    <phoneticPr fontId="4"/>
  </si>
  <si>
    <t>＝</t>
    <phoneticPr fontId="4"/>
  </si>
  <si>
    <t>×</t>
    <phoneticPr fontId="4"/>
  </si>
  <si>
    <t>単体</t>
    <phoneticPr fontId="4"/>
  </si>
  <si>
    <t>合計</t>
    <phoneticPr fontId="4"/>
  </si>
  <si>
    <t>設置場所</t>
    <rPh sb="0" eb="2">
      <t>セッチ</t>
    </rPh>
    <rPh sb="2" eb="4">
      <t>バショ</t>
    </rPh>
    <phoneticPr fontId="3"/>
  </si>
  <si>
    <t>色のシートに必要項目を入力してください</t>
    <rPh sb="0" eb="1">
      <t>イロ</t>
    </rPh>
    <rPh sb="6" eb="8">
      <t>ヒツヨウ</t>
    </rPh>
    <rPh sb="8" eb="10">
      <t>コウモク</t>
    </rPh>
    <rPh sb="11" eb="13">
      <t>ニュウリョク</t>
    </rPh>
    <phoneticPr fontId="4"/>
  </si>
  <si>
    <t>年間消費電力量</t>
    <rPh sb="0" eb="2">
      <t>ネンカン</t>
    </rPh>
    <rPh sb="2" eb="4">
      <t>ショウヒ</t>
    </rPh>
    <rPh sb="4" eb="7">
      <t>デンリョクリョウ</t>
    </rPh>
    <phoneticPr fontId="4"/>
  </si>
  <si>
    <t>型名</t>
    <rPh sb="0" eb="1">
      <t>ガタ</t>
    </rPh>
    <phoneticPr fontId="4"/>
  </si>
  <si>
    <t>NO.</t>
    <phoneticPr fontId="4"/>
  </si>
  <si>
    <t>※消費電力の合計を入力シート１のエネルギー消費量に入力してください</t>
    <rPh sb="1" eb="3">
      <t>ショウヒ</t>
    </rPh>
    <rPh sb="3" eb="5">
      <t>デンリョク</t>
    </rPh>
    <rPh sb="6" eb="8">
      <t>ゴウケイ</t>
    </rPh>
    <rPh sb="9" eb="11">
      <t>ニュウリョク</t>
    </rPh>
    <rPh sb="21" eb="23">
      <t>ショウヒ</t>
    </rPh>
    <rPh sb="23" eb="24">
      <t>リョウ</t>
    </rPh>
    <rPh sb="25" eb="27">
      <t>ニュウリョク</t>
    </rPh>
    <phoneticPr fontId="4"/>
  </si>
  <si>
    <t>※</t>
    <phoneticPr fontId="4"/>
  </si>
  <si>
    <t>合計※</t>
    <rPh sb="0" eb="2">
      <t>ゴウケイ</t>
    </rPh>
    <phoneticPr fontId="4"/>
  </si>
  <si>
    <t>使用する燃料</t>
    <rPh sb="0" eb="2">
      <t>シヨウ</t>
    </rPh>
    <rPh sb="4" eb="6">
      <t>ネンリョウ</t>
    </rPh>
    <phoneticPr fontId="4"/>
  </si>
  <si>
    <t>標準発熱量</t>
    <rPh sb="0" eb="2">
      <t>ヒョウジュン</t>
    </rPh>
    <rPh sb="2" eb="5">
      <t>ハツネツリョウ</t>
    </rPh>
    <phoneticPr fontId="4"/>
  </si>
  <si>
    <t>高位発熱量のボイラー効率(%)</t>
    <rPh sb="0" eb="2">
      <t>コウイ</t>
    </rPh>
    <rPh sb="2" eb="5">
      <t>ハツネツリョウ</t>
    </rPh>
    <rPh sb="10" eb="12">
      <t>コウリツ</t>
    </rPh>
    <phoneticPr fontId="4"/>
  </si>
  <si>
    <t>改修前のボイラーのエネルギー使用量</t>
    <rPh sb="0" eb="2">
      <t>カイシュウ</t>
    </rPh>
    <rPh sb="2" eb="3">
      <t>マエ</t>
    </rPh>
    <rPh sb="14" eb="16">
      <t>シヨウ</t>
    </rPh>
    <rPh sb="16" eb="17">
      <t>リョウ</t>
    </rPh>
    <phoneticPr fontId="4"/>
  </si>
  <si>
    <t>改修後のボイラーのエネルギー使用量</t>
    <rPh sb="0" eb="2">
      <t>カイシュウ</t>
    </rPh>
    <rPh sb="2" eb="3">
      <t>アト</t>
    </rPh>
    <rPh sb="14" eb="16">
      <t>シヨウ</t>
    </rPh>
    <rPh sb="16" eb="17">
      <t>リョウ</t>
    </rPh>
    <phoneticPr fontId="4"/>
  </si>
  <si>
    <t>※改修前後のボイラーのエネルギー消費量を</t>
    <rPh sb="1" eb="3">
      <t>カイシュウ</t>
    </rPh>
    <rPh sb="3" eb="5">
      <t>ゼンゴ</t>
    </rPh>
    <rPh sb="16" eb="19">
      <t>ショウヒリョウ</t>
    </rPh>
    <phoneticPr fontId="4"/>
  </si>
  <si>
    <t>　 入力シート１に入力してください</t>
    <rPh sb="2" eb="4">
      <t>ニュウリョク</t>
    </rPh>
    <rPh sb="9" eb="11">
      <t>ニュウリョク</t>
    </rPh>
    <phoneticPr fontId="4"/>
  </si>
  <si>
    <t>Ａ重油の
年間使用量</t>
    <rPh sb="1" eb="3">
      <t>ジュウユ</t>
    </rPh>
    <rPh sb="5" eb="7">
      <t>ネンカン</t>
    </rPh>
    <rPh sb="7" eb="10">
      <t>シヨウリョウ</t>
    </rPh>
    <phoneticPr fontId="4"/>
  </si>
  <si>
    <t>Ａ重油の
標準発熱量</t>
    <rPh sb="1" eb="3">
      <t>ジュウユ</t>
    </rPh>
    <rPh sb="5" eb="7">
      <t>ヒョウジュン</t>
    </rPh>
    <rPh sb="7" eb="10">
      <t>ハツネツリョウ</t>
    </rPh>
    <phoneticPr fontId="4"/>
  </si>
  <si>
    <t>計算の一例【重油ボイラー（Ａ重油使用）をガスボイラー（都市ガス使用）に改修したとき】</t>
    <rPh sb="0" eb="2">
      <t>ケイサン</t>
    </rPh>
    <rPh sb="3" eb="5">
      <t>イチレイ</t>
    </rPh>
    <rPh sb="6" eb="8">
      <t>ジュウユ</t>
    </rPh>
    <rPh sb="14" eb="16">
      <t>ジュウユ</t>
    </rPh>
    <rPh sb="16" eb="18">
      <t>シヨウ</t>
    </rPh>
    <rPh sb="27" eb="29">
      <t>トシ</t>
    </rPh>
    <rPh sb="31" eb="33">
      <t>シヨウ</t>
    </rPh>
    <rPh sb="35" eb="37">
      <t>カイシュウ</t>
    </rPh>
    <phoneticPr fontId="4"/>
  </si>
  <si>
    <t>都市ガスの
標準発熱量</t>
    <rPh sb="0" eb="2">
      <t>トシ</t>
    </rPh>
    <rPh sb="6" eb="8">
      <t>ヒョウジュン</t>
    </rPh>
    <rPh sb="8" eb="10">
      <t>ハツネツ</t>
    </rPh>
    <rPh sb="10" eb="11">
      <t>リョウ</t>
    </rPh>
    <phoneticPr fontId="4"/>
  </si>
  <si>
    <t>都市ガスの
年間使用量</t>
    <rPh sb="0" eb="2">
      <t>トシ</t>
    </rPh>
    <rPh sb="6" eb="8">
      <t>ネンカン</t>
    </rPh>
    <rPh sb="8" eb="11">
      <t>シヨウリョウ</t>
    </rPh>
    <phoneticPr fontId="4"/>
  </si>
  <si>
    <t>Ａ重油ボイラーの
ボイラー効率</t>
    <rPh sb="1" eb="3">
      <t>ジュウユ</t>
    </rPh>
    <rPh sb="13" eb="15">
      <t>コウリツ</t>
    </rPh>
    <phoneticPr fontId="4"/>
  </si>
  <si>
    <t>都市ガスボイラーの
ボイラー効率</t>
    <rPh sb="0" eb="2">
      <t>トシ</t>
    </rPh>
    <rPh sb="14" eb="16">
      <t>コウリツ</t>
    </rPh>
    <phoneticPr fontId="4"/>
  </si>
  <si>
    <t>（GJ/ℓ）</t>
  </si>
  <si>
    <t>（GJ/kg）</t>
  </si>
  <si>
    <t>（GJ/Nm3）</t>
  </si>
  <si>
    <t>燃料の種類</t>
    <rPh sb="0" eb="2">
      <t>ネンリョウ</t>
    </rPh>
    <rPh sb="3" eb="5">
      <t>シュルイ</t>
    </rPh>
    <phoneticPr fontId="4"/>
  </si>
  <si>
    <t>設備</t>
    <rPh sb="0" eb="2">
      <t>セツビ</t>
    </rPh>
    <phoneticPr fontId="3"/>
  </si>
  <si>
    <t>照明</t>
    <rPh sb="0" eb="2">
      <t>ショウメイ</t>
    </rPh>
    <phoneticPr fontId="3"/>
  </si>
  <si>
    <t>小計</t>
    <rPh sb="0" eb="2">
      <t>ショウケイ</t>
    </rPh>
    <phoneticPr fontId="3"/>
  </si>
  <si>
    <t>（tCO2/年）</t>
    <phoneticPr fontId="3"/>
  </si>
  <si>
    <t>（tCO2/年）</t>
    <phoneticPr fontId="3"/>
  </si>
  <si>
    <t>合計</t>
    <rPh sb="0" eb="2">
      <t>ゴウケイ</t>
    </rPh>
    <phoneticPr fontId="3"/>
  </si>
  <si>
    <t>照明に対する補助対象事業費</t>
    <rPh sb="0" eb="2">
      <t>ショウメイ</t>
    </rPh>
    <rPh sb="3" eb="4">
      <t>タイ</t>
    </rPh>
    <rPh sb="6" eb="8">
      <t>ホジョ</t>
    </rPh>
    <rPh sb="8" eb="10">
      <t>タイショウ</t>
    </rPh>
    <rPh sb="10" eb="13">
      <t>ジギョウヒ</t>
    </rPh>
    <phoneticPr fontId="3"/>
  </si>
  <si>
    <t>照明に対する削減量</t>
    <rPh sb="0" eb="2">
      <t>ショウメイ</t>
    </rPh>
    <rPh sb="3" eb="4">
      <t>タイ</t>
    </rPh>
    <rPh sb="6" eb="8">
      <t>サクゲン</t>
    </rPh>
    <rPh sb="8" eb="9">
      <t>リョウ</t>
    </rPh>
    <phoneticPr fontId="3"/>
  </si>
  <si>
    <t>空調</t>
    <rPh sb="0" eb="2">
      <t>クウチョウ</t>
    </rPh>
    <phoneticPr fontId="3"/>
  </si>
  <si>
    <t>空調に対する削減量</t>
    <rPh sb="0" eb="2">
      <t>クウチョウ</t>
    </rPh>
    <rPh sb="3" eb="4">
      <t>タイ</t>
    </rPh>
    <rPh sb="6" eb="8">
      <t>サクゲン</t>
    </rPh>
    <rPh sb="8" eb="9">
      <t>リョウ</t>
    </rPh>
    <phoneticPr fontId="3"/>
  </si>
  <si>
    <t>空調に対する補助対象事業費</t>
    <rPh sb="0" eb="2">
      <t>クウチョウ</t>
    </rPh>
    <rPh sb="3" eb="4">
      <t>タイ</t>
    </rPh>
    <rPh sb="6" eb="8">
      <t>ホジョ</t>
    </rPh>
    <rPh sb="8" eb="10">
      <t>タイショウ</t>
    </rPh>
    <rPh sb="10" eb="13">
      <t>ジギョウヒ</t>
    </rPh>
    <phoneticPr fontId="3"/>
  </si>
  <si>
    <t>・その他
ボイラー</t>
    <rPh sb="3" eb="4">
      <t>タ</t>
    </rPh>
    <phoneticPr fontId="3"/>
  </si>
  <si>
    <t>ボイラー・その他に対する補助対象事業費</t>
    <rPh sb="7" eb="8">
      <t>タ</t>
    </rPh>
    <rPh sb="9" eb="10">
      <t>タイ</t>
    </rPh>
    <rPh sb="12" eb="14">
      <t>ホジョ</t>
    </rPh>
    <rPh sb="14" eb="16">
      <t>タイショウ</t>
    </rPh>
    <rPh sb="16" eb="19">
      <t>ジギョウヒ</t>
    </rPh>
    <phoneticPr fontId="3"/>
  </si>
  <si>
    <t>ボイラー・その他に対する削減量</t>
    <rPh sb="7" eb="8">
      <t>タ</t>
    </rPh>
    <rPh sb="9" eb="10">
      <t>タイ</t>
    </rPh>
    <rPh sb="12" eb="14">
      <t>サクゲン</t>
    </rPh>
    <rPh sb="14" eb="15">
      <t>リョウ</t>
    </rPh>
    <phoneticPr fontId="3"/>
  </si>
  <si>
    <t>　　　　　　　　　　　　　　　　　　</t>
    <phoneticPr fontId="3"/>
  </si>
  <si>
    <t>温室効果ガス削減効果算出シート</t>
    <phoneticPr fontId="3"/>
  </si>
  <si>
    <t>　</t>
    <phoneticPr fontId="4"/>
  </si>
  <si>
    <t>ボイラー効率は高位発熱量のものを入力してください。</t>
    <phoneticPr fontId="4"/>
  </si>
  <si>
    <t>空調設備の改修に伴うデータ入力シート</t>
    <rPh sb="0" eb="2">
      <t>クウチョウ</t>
    </rPh>
    <rPh sb="2" eb="4">
      <t>セツビ</t>
    </rPh>
    <rPh sb="5" eb="7">
      <t>カイシュウ</t>
    </rPh>
    <rPh sb="8" eb="9">
      <t>トモナ</t>
    </rPh>
    <rPh sb="13" eb="15">
      <t>ニュウリョク</t>
    </rPh>
    <phoneticPr fontId="4"/>
  </si>
  <si>
    <t>（電力使用の空調機器から、電力を使用しない空調機器（例えば、ガス空調）に改修する場合はご相談ください）</t>
    <rPh sb="1" eb="3">
      <t>デンリョク</t>
    </rPh>
    <rPh sb="3" eb="5">
      <t>シヨウ</t>
    </rPh>
    <rPh sb="6" eb="8">
      <t>クウチョウ</t>
    </rPh>
    <rPh sb="8" eb="10">
      <t>キキ</t>
    </rPh>
    <rPh sb="13" eb="15">
      <t>デンリョク</t>
    </rPh>
    <rPh sb="16" eb="18">
      <t>シヨウ</t>
    </rPh>
    <rPh sb="21" eb="23">
      <t>クウチョウ</t>
    </rPh>
    <rPh sb="23" eb="25">
      <t>キキ</t>
    </rPh>
    <rPh sb="26" eb="27">
      <t>タト</t>
    </rPh>
    <rPh sb="32" eb="34">
      <t>クウチョウ</t>
    </rPh>
    <rPh sb="36" eb="38">
      <t>カイシュウ</t>
    </rPh>
    <rPh sb="40" eb="42">
      <t>バアイ</t>
    </rPh>
    <rPh sb="44" eb="46">
      <t>ソウダン</t>
    </rPh>
    <phoneticPr fontId="4"/>
  </si>
  <si>
    <t>ボイラー設備の改修に伴うデータ入力シート</t>
    <rPh sb="4" eb="6">
      <t>セツビ</t>
    </rPh>
    <rPh sb="7" eb="9">
      <t>カイシュウ</t>
    </rPh>
    <rPh sb="10" eb="11">
      <t>トモナ</t>
    </rPh>
    <rPh sb="15" eb="17">
      <t>ニュウリョク</t>
    </rPh>
    <phoneticPr fontId="4"/>
  </si>
  <si>
    <t>改修前後でボイラーの容量が異なる場合は、補助金の算定方法も異なりますので、あらかじめご承知ください。</t>
    <rPh sb="0" eb="2">
      <t>カイシュウ</t>
    </rPh>
    <rPh sb="2" eb="3">
      <t>マエ</t>
    </rPh>
    <rPh sb="3" eb="4">
      <t>ゴ</t>
    </rPh>
    <rPh sb="10" eb="12">
      <t>ヨウリョウ</t>
    </rPh>
    <rPh sb="13" eb="14">
      <t>コト</t>
    </rPh>
    <rPh sb="16" eb="18">
      <t>バアイ</t>
    </rPh>
    <rPh sb="20" eb="23">
      <t>ホジョキン</t>
    </rPh>
    <rPh sb="24" eb="26">
      <t>サンテイ</t>
    </rPh>
    <rPh sb="26" eb="28">
      <t>ホウホウ</t>
    </rPh>
    <rPh sb="29" eb="30">
      <t>コト</t>
    </rPh>
    <rPh sb="43" eb="45">
      <t>ショウチ</t>
    </rPh>
    <phoneticPr fontId="4"/>
  </si>
  <si>
    <t>年間消費電力量の記載数値の基となる、メーカーの証明書・提案書等を添付してください。</t>
    <rPh sb="0" eb="2">
      <t>ネンカン</t>
    </rPh>
    <rPh sb="2" eb="4">
      <t>ショウヒ</t>
    </rPh>
    <rPh sb="4" eb="6">
      <t>デンリョク</t>
    </rPh>
    <rPh sb="6" eb="7">
      <t>リョウ</t>
    </rPh>
    <rPh sb="8" eb="10">
      <t>キサイ</t>
    </rPh>
    <rPh sb="10" eb="12">
      <t>スウチ</t>
    </rPh>
    <rPh sb="13" eb="14">
      <t>モト</t>
    </rPh>
    <rPh sb="23" eb="26">
      <t>ショウメイショ</t>
    </rPh>
    <rPh sb="30" eb="31">
      <t>トウ</t>
    </rPh>
    <rPh sb="32" eb="34">
      <t>テンプ</t>
    </rPh>
    <phoneticPr fontId="4"/>
  </si>
  <si>
    <t>申請者名（法人名）</t>
    <rPh sb="0" eb="3">
      <t>シンセイシャ</t>
    </rPh>
    <rPh sb="3" eb="4">
      <t>メイ</t>
    </rPh>
    <rPh sb="5" eb="8">
      <t>ホウジンメイ</t>
    </rPh>
    <phoneticPr fontId="3"/>
  </si>
  <si>
    <t>照明設備の改修に伴うデータ入力シート</t>
    <phoneticPr fontId="3"/>
  </si>
  <si>
    <t>色のシートに必要項目を入力してください</t>
    <phoneticPr fontId="3"/>
  </si>
  <si>
    <t>消費電力算出・比較表</t>
    <phoneticPr fontId="3"/>
  </si>
  <si>
    <t>使用日数</t>
    <rPh sb="0" eb="2">
      <t>シヨウ</t>
    </rPh>
    <rPh sb="2" eb="4">
      <t>ニッスウ</t>
    </rPh>
    <phoneticPr fontId="3"/>
  </si>
  <si>
    <t>使用時間</t>
    <rPh sb="0" eb="2">
      <t>シヨウ</t>
    </rPh>
    <rPh sb="2" eb="4">
      <t>ジカン</t>
    </rPh>
    <phoneticPr fontId="3"/>
  </si>
  <si>
    <t>総使用時間</t>
    <rPh sb="0" eb="1">
      <t>ソウ</t>
    </rPh>
    <rPh sb="1" eb="3">
      <t>シヨウ</t>
    </rPh>
    <rPh sb="3" eb="5">
      <t>ジカン</t>
    </rPh>
    <phoneticPr fontId="3"/>
  </si>
  <si>
    <t>改修前</t>
    <rPh sb="0" eb="3">
      <t>カイシュウマエ</t>
    </rPh>
    <phoneticPr fontId="3"/>
  </si>
  <si>
    <t>改修後</t>
    <rPh sb="0" eb="2">
      <t>カイシュウ</t>
    </rPh>
    <rPh sb="2" eb="3">
      <t>ゴ</t>
    </rPh>
    <phoneticPr fontId="3"/>
  </si>
  <si>
    <t>消費電力量差</t>
    <rPh sb="0" eb="2">
      <t>ショウヒ</t>
    </rPh>
    <rPh sb="2" eb="4">
      <t>デンリョク</t>
    </rPh>
    <rPh sb="4" eb="5">
      <t>リョウ</t>
    </rPh>
    <rPh sb="5" eb="6">
      <t>サ</t>
    </rPh>
    <phoneticPr fontId="3"/>
  </si>
  <si>
    <t>型番</t>
    <rPh sb="0" eb="2">
      <t>カタバン</t>
    </rPh>
    <phoneticPr fontId="3"/>
  </si>
  <si>
    <t>消費電力</t>
    <phoneticPr fontId="3"/>
  </si>
  <si>
    <t>本数</t>
    <rPh sb="0" eb="1">
      <t>ホン</t>
    </rPh>
    <rPh sb="1" eb="2">
      <t>スウ</t>
    </rPh>
    <phoneticPr fontId="3"/>
  </si>
  <si>
    <t>消費電力量</t>
    <rPh sb="0" eb="2">
      <t>ショウヒ</t>
    </rPh>
    <rPh sb="2" eb="5">
      <t>デンリョクリョウ</t>
    </rPh>
    <phoneticPr fontId="3"/>
  </si>
  <si>
    <t>(日/年)</t>
    <rPh sb="1" eb="2">
      <t>ニチ</t>
    </rPh>
    <rPh sb="3" eb="4">
      <t>ネン</t>
    </rPh>
    <phoneticPr fontId="3"/>
  </si>
  <si>
    <t>○○：○○</t>
    <phoneticPr fontId="3"/>
  </si>
  <si>
    <t>～</t>
    <phoneticPr fontId="3"/>
  </si>
  <si>
    <t>○○：○○</t>
    <phoneticPr fontId="3"/>
  </si>
  <si>
    <t>(h/日)</t>
    <rPh sb="3" eb="4">
      <t>ニチ</t>
    </rPh>
    <phoneticPr fontId="3"/>
  </si>
  <si>
    <t>(h/年)</t>
    <rPh sb="3" eb="4">
      <t>ネン</t>
    </rPh>
    <phoneticPr fontId="3"/>
  </si>
  <si>
    <t>(W)</t>
    <phoneticPr fontId="3"/>
  </si>
  <si>
    <t>(kWh/年)</t>
    <phoneticPr fontId="3"/>
  </si>
  <si>
    <t>(kWh/年)</t>
    <rPh sb="5" eb="6">
      <t>ネン</t>
    </rPh>
    <phoneticPr fontId="3"/>
  </si>
  <si>
    <t>※</t>
    <phoneticPr fontId="3"/>
  </si>
  <si>
    <t>※改修前・改修後の消費電力量の合計を、入力シート１のエネルギー消費量にそれぞれ入力してください</t>
    <rPh sb="1" eb="4">
      <t>カイシュウマエ</t>
    </rPh>
    <rPh sb="5" eb="8">
      <t>カイシュウゴ</t>
    </rPh>
    <rPh sb="9" eb="11">
      <t>ショウヒ</t>
    </rPh>
    <rPh sb="13" eb="14">
      <t>リョウ</t>
    </rPh>
    <phoneticPr fontId="3"/>
  </si>
  <si>
    <t>【注意】</t>
    <phoneticPr fontId="3"/>
  </si>
  <si>
    <t>ＬＥＤ照明に改修する場合、安定器の取り外しや配線の変更等の工事を伴わないものは、消耗品（ＬＥＤ電球）の購入に当たり、補助対象外となります。</t>
    <phoneticPr fontId="3"/>
  </si>
  <si>
    <t>定格冷房能力(kW)</t>
    <phoneticPr fontId="4"/>
  </si>
  <si>
    <t>定格暖房能力(kW)</t>
    <rPh sb="2" eb="4">
      <t>ダンボウ</t>
    </rPh>
    <phoneticPr fontId="4"/>
  </si>
  <si>
    <r>
      <t>(kW</t>
    </r>
    <r>
      <rPr>
        <sz val="10.5"/>
        <rFont val="ＭＳ 明朝"/>
        <family val="1"/>
        <charset val="128"/>
      </rPr>
      <t>h</t>
    </r>
    <r>
      <rPr>
        <sz val="10.5"/>
        <rFont val="ＭＳ 明朝"/>
        <family val="1"/>
        <charset val="128"/>
      </rPr>
      <t>)</t>
    </r>
    <phoneticPr fontId="4"/>
  </si>
  <si>
    <r>
      <t>(kW</t>
    </r>
    <r>
      <rPr>
        <sz val="10.5"/>
        <rFont val="ＭＳ 明朝"/>
        <family val="1"/>
        <charset val="128"/>
      </rPr>
      <t>h</t>
    </r>
    <r>
      <rPr>
        <sz val="10.5"/>
        <rFont val="ＭＳ 明朝"/>
        <family val="1"/>
        <charset val="128"/>
      </rPr>
      <t>)</t>
    </r>
    <phoneticPr fontId="4"/>
  </si>
  <si>
    <r>
      <t>【使い方】
（１）　①番号の欄に、以下「使用エネルギーの燃料種」表から該当する番号を選択し、入力して下さい。
（２）　②欄に、エネルギー使用量の単位が表示されるので、今回改修を行う機器の年間エネルギー使用量を表示された単位で
　　　  記入して下さい。（改修前、改修後のそれぞれの機器の年間エネルギー使用量を該当欄に入力して下さい。）
（３）　③欄に、補助対象事業費を入力して下さい。
（４）　全ての値の入力が終了すると、④欄に削減効果が表示されます。
　　　　※それぞれの機器について、</t>
    </r>
    <r>
      <rPr>
        <sz val="11"/>
        <color indexed="10"/>
        <rFont val="ＭＳ Ｐゴシック"/>
        <family val="3"/>
        <charset val="128"/>
      </rPr>
      <t>補助対象経費100万円あたりの削減効果が3ｔ-CO</t>
    </r>
    <r>
      <rPr>
        <vertAlign val="subscript"/>
        <sz val="11"/>
        <color indexed="10"/>
        <rFont val="ＭＳ Ｐゴシック"/>
        <family val="3"/>
        <charset val="128"/>
      </rPr>
      <t>2</t>
    </r>
    <r>
      <rPr>
        <sz val="11"/>
        <color indexed="10"/>
        <rFont val="ＭＳ Ｐゴシック"/>
        <family val="3"/>
        <charset val="128"/>
      </rPr>
      <t>/年以上（照明機器の場合は6ｔ-CO2/年以上）
　　　　　 が補助対象要件です。</t>
    </r>
    <rPh sb="1" eb="2">
      <t>ツカ</t>
    </rPh>
    <rPh sb="3" eb="4">
      <t>カタ</t>
    </rPh>
    <rPh sb="11" eb="13">
      <t>バンゴウ</t>
    </rPh>
    <rPh sb="14" eb="15">
      <t>ラン</t>
    </rPh>
    <rPh sb="17" eb="19">
      <t>イカ</t>
    </rPh>
    <rPh sb="20" eb="22">
      <t>シヨウ</t>
    </rPh>
    <rPh sb="28" eb="30">
      <t>ネンリョウ</t>
    </rPh>
    <rPh sb="30" eb="31">
      <t>シュ</t>
    </rPh>
    <rPh sb="32" eb="33">
      <t>ヒョウ</t>
    </rPh>
    <rPh sb="35" eb="37">
      <t>ガイトウ</t>
    </rPh>
    <rPh sb="39" eb="41">
      <t>バンゴウ</t>
    </rPh>
    <rPh sb="42" eb="44">
      <t>センタク</t>
    </rPh>
    <rPh sb="46" eb="48">
      <t>ニュウリョク</t>
    </rPh>
    <rPh sb="50" eb="51">
      <t>クダ</t>
    </rPh>
    <rPh sb="60" eb="61">
      <t>ラン</t>
    </rPh>
    <rPh sb="68" eb="71">
      <t>シヨウリョウ</t>
    </rPh>
    <rPh sb="72" eb="74">
      <t>タンイ</t>
    </rPh>
    <rPh sb="75" eb="77">
      <t>ヒョウジ</t>
    </rPh>
    <rPh sb="83" eb="85">
      <t>コンカイ</t>
    </rPh>
    <rPh sb="85" eb="87">
      <t>カイシュウ</t>
    </rPh>
    <rPh sb="88" eb="89">
      <t>オコナ</t>
    </rPh>
    <rPh sb="90" eb="92">
      <t>キキ</t>
    </rPh>
    <rPh sb="93" eb="95">
      <t>ネンカン</t>
    </rPh>
    <rPh sb="100" eb="103">
      <t>シヨウリョウ</t>
    </rPh>
    <rPh sb="104" eb="106">
      <t>ヒョウジ</t>
    </rPh>
    <rPh sb="109" eb="111">
      <t>タンイ</t>
    </rPh>
    <rPh sb="118" eb="120">
      <t>キニュウ</t>
    </rPh>
    <rPh sb="122" eb="123">
      <t>クダ</t>
    </rPh>
    <rPh sb="127" eb="129">
      <t>カイシュウ</t>
    </rPh>
    <rPh sb="173" eb="174">
      <t>ラン</t>
    </rPh>
    <rPh sb="176" eb="178">
      <t>ホジョ</t>
    </rPh>
    <rPh sb="178" eb="180">
      <t>タイショウ</t>
    </rPh>
    <rPh sb="180" eb="183">
      <t>ジギョウヒ</t>
    </rPh>
    <rPh sb="184" eb="186">
      <t>ニュウリョク</t>
    </rPh>
    <rPh sb="188" eb="189">
      <t>クダ</t>
    </rPh>
    <rPh sb="197" eb="198">
      <t>スベ</t>
    </rPh>
    <rPh sb="200" eb="201">
      <t>アタイ</t>
    </rPh>
    <rPh sb="202" eb="204">
      <t>ニュウリョク</t>
    </rPh>
    <rPh sb="205" eb="207">
      <t>シュウリョウ</t>
    </rPh>
    <rPh sb="212" eb="213">
      <t>ラン</t>
    </rPh>
    <rPh sb="214" eb="216">
      <t>サクゲン</t>
    </rPh>
    <rPh sb="216" eb="218">
      <t>コウカ</t>
    </rPh>
    <rPh sb="219" eb="221">
      <t>ヒョウジ</t>
    </rPh>
    <rPh sb="237" eb="239">
      <t>キキ</t>
    </rPh>
    <rPh sb="244" eb="246">
      <t>ホジョ</t>
    </rPh>
    <rPh sb="246" eb="248">
      <t>タイショウ</t>
    </rPh>
    <rPh sb="248" eb="250">
      <t>ケイヒ</t>
    </rPh>
    <rPh sb="253" eb="254">
      <t>マン</t>
    </rPh>
    <rPh sb="275" eb="277">
      <t>ショウメイ</t>
    </rPh>
    <rPh sb="277" eb="279">
      <t>キキ</t>
    </rPh>
    <rPh sb="280" eb="282">
      <t>バアイ</t>
    </rPh>
    <rPh sb="302" eb="304">
      <t>ホジョ</t>
    </rPh>
    <rPh sb="304" eb="306">
      <t>タイショウ</t>
    </rPh>
    <rPh sb="306" eb="308">
      <t>ヨウケン</t>
    </rPh>
    <phoneticPr fontId="3"/>
  </si>
  <si>
    <t>補助金交付申請書の提出前に、京都府地球温暖化対策課で事前確認を受けてください。</t>
    <rPh sb="0" eb="3">
      <t>ホジョキン</t>
    </rPh>
    <rPh sb="3" eb="5">
      <t>コウフ</t>
    </rPh>
    <rPh sb="5" eb="7">
      <t>シンセイ</t>
    </rPh>
    <rPh sb="7" eb="8">
      <t>ショ</t>
    </rPh>
    <rPh sb="9" eb="11">
      <t>テイシュツ</t>
    </rPh>
    <rPh sb="11" eb="12">
      <t>ゼン</t>
    </rPh>
    <rPh sb="14" eb="17">
      <t>キョウトフ</t>
    </rPh>
    <rPh sb="17" eb="25">
      <t>チキュウオンダンカタイサクカ</t>
    </rPh>
    <rPh sb="26" eb="28">
      <t>ジゼン</t>
    </rPh>
    <rPh sb="28" eb="30">
      <t>カクニン</t>
    </rPh>
    <rPh sb="31" eb="32">
      <t>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</si>
</sst>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_ "/>
    <numFmt numFmtId="177" formatCode="0_ "/>
    <numFmt numFmtId="178" formatCode="0.00000"/>
    <numFmt numFmtId="179" formatCode="#,##0.0000000_);[Red]\(#,##0.0000000\)"/>
    <numFmt numFmtId="180" formatCode="0.0"/>
    <numFmt numFmtId="181" formatCode="0.000"/>
  </numFmts>
  <fonts count="47" x14ac:knownFonts="1">
    <font>
      <sz val="10.5"/>
      <name val="ＭＳ 明朝"/>
      <family val="1"/>
      <charset val="128"/>
    </font>
    <font>
      <sz val="11"/>
      <name val="ＭＳ Ｐゴシック"/>
      <family val="3"/>
      <charset val="128"/>
    </font>
    <font>
      <sz val="10.5"/>
      <name val="ＭＳ 明朝"/>
      <family val="1"/>
      <charset val="128"/>
    </font>
    <font>
      <sz val="6"/>
      <name val="ＭＳ Ｐゴシック"/>
      <family val="3"/>
      <charset val="128"/>
    </font>
    <font>
      <sz val="6"/>
      <name val="ＭＳ 明朝"/>
      <family val="1"/>
      <charset val="128"/>
    </font>
    <font>
      <sz val="18"/>
      <name val="ＭＳ Ｐゴシック"/>
      <family val="3"/>
      <charset val="128"/>
    </font>
    <font>
      <sz val="12"/>
      <name val="ＭＳ Ｐゴシック"/>
      <family val="3"/>
      <charset val="128"/>
    </font>
    <font>
      <b/>
      <u/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8"/>
      <name val="ＭＳ 明朝"/>
      <family val="1"/>
      <charset val="128"/>
    </font>
    <font>
      <b/>
      <sz val="10.5"/>
      <name val="ＭＳ 明朝"/>
      <family val="1"/>
      <charset val="128"/>
    </font>
    <font>
      <sz val="11"/>
      <name val="ＭＳ 明朝"/>
      <family val="1"/>
      <charset val="128"/>
    </font>
    <font>
      <sz val="7"/>
      <name val="ＭＳ Ｐゴシック"/>
      <family val="3"/>
      <charset val="128"/>
    </font>
    <font>
      <sz val="22"/>
      <name val="ＭＳ Ｐゴシック"/>
      <family val="3"/>
      <charset val="128"/>
    </font>
    <font>
      <b/>
      <sz val="16"/>
      <name val="HGPｺﾞｼｯｸM"/>
      <family val="3"/>
      <charset val="128"/>
    </font>
    <font>
      <b/>
      <sz val="12"/>
      <name val="HGPｺﾞｼｯｸM"/>
      <family val="3"/>
      <charset val="128"/>
    </font>
    <font>
      <b/>
      <sz val="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vertAlign val="subscript"/>
      <sz val="11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HGPｺﾞｼｯｸM"/>
      <family val="3"/>
      <charset val="128"/>
    </font>
    <font>
      <b/>
      <sz val="16"/>
      <color indexed="8"/>
      <name val="HGPｺﾞｼｯｸM"/>
      <family val="3"/>
      <charset val="128"/>
    </font>
    <font>
      <b/>
      <sz val="10.5"/>
      <color indexed="8"/>
      <name val="HGPｺﾞｼｯｸM"/>
      <family val="3"/>
      <charset val="128"/>
    </font>
    <font>
      <sz val="9"/>
      <color indexed="8"/>
      <name val="ＭＳ Ｐゴシック"/>
      <family val="3"/>
      <charset val="128"/>
    </font>
    <font>
      <sz val="18"/>
      <color indexed="8"/>
      <name val="ＭＳ Ｐゴシック"/>
      <family val="3"/>
      <charset val="128"/>
    </font>
    <font>
      <u/>
      <sz val="18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indexed="9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</font>
    <font>
      <b/>
      <sz val="11"/>
      <color indexed="9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indexed="1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6"/>
      <color indexed="8"/>
      <name val="ＭＳ Ｐゴシック"/>
      <family val="3"/>
      <charset val="128"/>
      <scheme val="minor"/>
    </font>
    <font>
      <sz val="18"/>
      <color indexed="8"/>
      <name val="ＭＳ Ｐゴシック"/>
      <family val="3"/>
      <charset val="128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87182226020086"/>
        <bgColor indexed="64"/>
      </patternFill>
    </fill>
    <fill>
      <patternFill patternType="solid">
        <fgColor theme="5" tint="0.59987182226020086"/>
        <bgColor indexed="64"/>
      </patternFill>
    </fill>
    <fill>
      <patternFill patternType="solid">
        <fgColor theme="7" tint="0.59987182226020086"/>
        <bgColor indexed="64"/>
      </patternFill>
    </fill>
    <fill>
      <patternFill patternType="solid">
        <fgColor theme="8" tint="0.59987182226020086"/>
        <bgColor indexed="64"/>
      </patternFill>
    </fill>
    <fill>
      <patternFill patternType="solid">
        <fgColor theme="9" tint="0.5998718222602008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87182226020086"/>
        <bgColor indexed="64"/>
      </patternFill>
    </fill>
    <fill>
      <patternFill patternType="solid">
        <fgColor theme="0" tint="-0.1498458815271462"/>
        <bgColor indexed="64"/>
      </patternFill>
    </fill>
  </fills>
  <borders count="1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8626667073580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5">
    <xf numFmtId="0" fontId="0" fillId="0" borderId="0">
      <alignment vertical="center"/>
    </xf>
    <xf numFmtId="0" fontId="28" fillId="2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1" borderId="117" applyNumberFormat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2" fillId="11" borderId="118" applyNumberFormat="0" applyFont="0" applyAlignment="0" applyProtection="0">
      <alignment vertical="center"/>
    </xf>
    <xf numFmtId="0" fontId="33" fillId="0" borderId="119" applyNumberFormat="0" applyFill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5" fillId="34" borderId="120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37" fillId="0" borderId="121" applyNumberFormat="0" applyFill="0" applyAlignment="0" applyProtection="0">
      <alignment vertical="center"/>
    </xf>
    <xf numFmtId="0" fontId="38" fillId="0" borderId="122" applyNumberFormat="0" applyFill="0" applyAlignment="0" applyProtection="0">
      <alignment vertical="center"/>
    </xf>
    <xf numFmtId="0" fontId="39" fillId="0" borderId="12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24" applyNumberFormat="0" applyFill="0" applyAlignment="0" applyProtection="0">
      <alignment vertical="center"/>
    </xf>
    <xf numFmtId="0" fontId="41" fillId="34" borderId="125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6" borderId="120" applyNumberFormat="0" applyAlignment="0" applyProtection="0">
      <alignment vertical="center"/>
    </xf>
    <xf numFmtId="0" fontId="1" fillId="0" borderId="0">
      <alignment vertical="center"/>
    </xf>
    <xf numFmtId="0" fontId="44" fillId="35" borderId="0" applyNumberFormat="0" applyBorder="0" applyAlignment="0" applyProtection="0">
      <alignment vertical="center"/>
    </xf>
  </cellStyleXfs>
  <cellXfs count="326">
    <xf numFmtId="0" fontId="0" fillId="0" borderId="0" xfId="0" applyAlignment="1">
      <alignment vertical="center"/>
    </xf>
    <xf numFmtId="0" fontId="1" fillId="13" borderId="0" xfId="43" applyFill="1">
      <alignment vertical="center"/>
    </xf>
    <xf numFmtId="0" fontId="1" fillId="13" borderId="0" xfId="43" applyFont="1" applyFill="1">
      <alignment vertical="center"/>
    </xf>
    <xf numFmtId="0" fontId="5" fillId="13" borderId="0" xfId="43" applyFont="1" applyFill="1" applyAlignment="1">
      <alignment horizontal="center" vertical="center"/>
    </xf>
    <xf numFmtId="0" fontId="6" fillId="13" borderId="0" xfId="43" applyFont="1" applyFill="1" applyAlignment="1">
      <alignment horizontal="center" vertical="center"/>
    </xf>
    <xf numFmtId="0" fontId="1" fillId="10" borderId="0" xfId="43" applyFill="1">
      <alignment vertical="center"/>
    </xf>
    <xf numFmtId="0" fontId="1" fillId="10" borderId="0" xfId="43" applyFill="1" applyAlignment="1">
      <alignment horizontal="center" vertical="center"/>
    </xf>
    <xf numFmtId="0" fontId="7" fillId="13" borderId="0" xfId="43" applyFont="1" applyFill="1">
      <alignment vertical="center"/>
    </xf>
    <xf numFmtId="0" fontId="8" fillId="12" borderId="1" xfId="43" applyFont="1" applyFill="1" applyBorder="1">
      <alignment vertical="center"/>
    </xf>
    <xf numFmtId="0" fontId="8" fillId="13" borderId="0" xfId="43" applyFont="1" applyFill="1">
      <alignment vertical="center"/>
    </xf>
    <xf numFmtId="0" fontId="8" fillId="12" borderId="2" xfId="43" applyFont="1" applyFill="1" applyBorder="1">
      <alignment vertical="center"/>
    </xf>
    <xf numFmtId="0" fontId="8" fillId="12" borderId="3" xfId="43" applyFont="1" applyFill="1" applyBorder="1">
      <alignment vertical="center"/>
    </xf>
    <xf numFmtId="0" fontId="9" fillId="13" borderId="0" xfId="43" applyFont="1" applyFill="1">
      <alignment vertical="center"/>
    </xf>
    <xf numFmtId="0" fontId="1" fillId="13" borderId="4" xfId="43" applyFill="1" applyBorder="1" applyAlignment="1">
      <alignment horizontal="center" vertical="center"/>
    </xf>
    <xf numFmtId="0" fontId="1" fillId="13" borderId="5" xfId="43" applyFill="1" applyBorder="1" applyAlignment="1">
      <alignment horizontal="center" vertical="center"/>
    </xf>
    <xf numFmtId="0" fontId="1" fillId="13" borderId="6" xfId="43" applyFill="1" applyBorder="1" applyAlignment="1">
      <alignment horizontal="center" vertical="center"/>
    </xf>
    <xf numFmtId="0" fontId="1" fillId="13" borderId="7" xfId="43" applyFill="1" applyBorder="1" applyAlignment="1">
      <alignment horizontal="center" vertical="center"/>
    </xf>
    <xf numFmtId="0" fontId="1" fillId="13" borderId="8" xfId="43" applyFill="1" applyBorder="1" applyAlignment="1">
      <alignment horizontal="center" vertical="center"/>
    </xf>
    <xf numFmtId="0" fontId="1" fillId="13" borderId="9" xfId="43" applyFill="1" applyBorder="1" applyAlignment="1">
      <alignment horizontal="center" vertical="center"/>
    </xf>
    <xf numFmtId="0" fontId="8" fillId="12" borderId="10" xfId="43" applyFont="1" applyFill="1" applyBorder="1">
      <alignment vertical="center"/>
    </xf>
    <xf numFmtId="0" fontId="8" fillId="12" borderId="11" xfId="43" applyFont="1" applyFill="1" applyBorder="1">
      <alignment vertical="center"/>
    </xf>
    <xf numFmtId="0" fontId="8" fillId="12" borderId="12" xfId="43" applyFont="1" applyFill="1" applyBorder="1">
      <alignment vertical="center"/>
    </xf>
    <xf numFmtId="0" fontId="8" fillId="12" borderId="13" xfId="43" applyFont="1" applyFill="1" applyBorder="1" applyAlignment="1">
      <alignment horizontal="center" vertical="center"/>
    </xf>
    <xf numFmtId="0" fontId="8" fillId="12" borderId="10" xfId="43" applyFont="1" applyFill="1" applyBorder="1" applyAlignment="1">
      <alignment horizontal="center" vertical="center"/>
    </xf>
    <xf numFmtId="0" fontId="8" fillId="12" borderId="14" xfId="43" applyFont="1" applyFill="1" applyBorder="1" applyAlignment="1">
      <alignment horizontal="center" vertical="center"/>
    </xf>
    <xf numFmtId="0" fontId="8" fillId="12" borderId="15" xfId="43" applyFont="1" applyFill="1" applyBorder="1" applyAlignment="1">
      <alignment horizontal="left" vertical="center"/>
    </xf>
    <xf numFmtId="0" fontId="8" fillId="12" borderId="16" xfId="43" applyFont="1" applyFill="1" applyBorder="1" applyAlignment="1">
      <alignment horizontal="left" vertical="center"/>
    </xf>
    <xf numFmtId="0" fontId="8" fillId="12" borderId="17" xfId="43" applyFont="1" applyFill="1" applyBorder="1" applyAlignment="1">
      <alignment horizontal="left" vertical="center"/>
    </xf>
    <xf numFmtId="0" fontId="8" fillId="12" borderId="18" xfId="43" applyFont="1" applyFill="1" applyBorder="1" applyAlignment="1">
      <alignment horizontal="left" vertical="center"/>
    </xf>
    <xf numFmtId="0" fontId="8" fillId="12" borderId="12" xfId="43" applyFont="1" applyFill="1" applyBorder="1" applyAlignment="1">
      <alignment horizontal="left" vertical="center"/>
    </xf>
    <xf numFmtId="0" fontId="8" fillId="12" borderId="19" xfId="43" applyFont="1" applyFill="1" applyBorder="1" applyAlignment="1">
      <alignment horizontal="left" vertical="center"/>
    </xf>
    <xf numFmtId="0" fontId="1" fillId="0" borderId="20" xfId="43" applyFill="1" applyBorder="1" applyAlignment="1">
      <alignment horizontal="center" vertical="center"/>
    </xf>
    <xf numFmtId="0" fontId="1" fillId="0" borderId="21" xfId="43" applyFill="1" applyBorder="1" applyAlignment="1">
      <alignment horizontal="center" vertical="center"/>
    </xf>
    <xf numFmtId="0" fontId="1" fillId="13" borderId="5" xfId="43" applyFont="1" applyFill="1" applyBorder="1" applyAlignment="1">
      <alignment horizontal="center" vertical="center"/>
    </xf>
    <xf numFmtId="0" fontId="1" fillId="13" borderId="7" xfId="43" applyFont="1" applyFill="1" applyBorder="1" applyAlignment="1">
      <alignment horizontal="center" vertical="center"/>
    </xf>
    <xf numFmtId="0" fontId="9" fillId="13" borderId="22" xfId="43" applyFont="1" applyFill="1" applyBorder="1" applyAlignment="1">
      <alignment horizontal="left" vertical="center" wrapText="1"/>
    </xf>
    <xf numFmtId="0" fontId="1" fillId="0" borderId="23" xfId="43" applyFill="1" applyBorder="1" applyAlignment="1">
      <alignment horizontal="center" vertical="center"/>
    </xf>
    <xf numFmtId="0" fontId="1" fillId="13" borderId="24" xfId="43" applyFill="1" applyBorder="1" applyAlignment="1">
      <alignment horizontal="center" vertical="center"/>
    </xf>
    <xf numFmtId="0" fontId="1" fillId="13" borderId="25" xfId="43" applyFill="1" applyBorder="1" applyAlignment="1">
      <alignment horizontal="center" vertical="center"/>
    </xf>
    <xf numFmtId="0" fontId="1" fillId="13" borderId="26" xfId="43" applyFill="1" applyBorder="1" applyAlignment="1">
      <alignment horizontal="center" vertical="center"/>
    </xf>
    <xf numFmtId="0" fontId="8" fillId="12" borderId="27" xfId="43" applyFont="1" applyFill="1" applyBorder="1" applyAlignment="1">
      <alignment horizontal="center" vertical="center"/>
    </xf>
    <xf numFmtId="0" fontId="8" fillId="12" borderId="28" xfId="43" applyFont="1" applyFill="1" applyBorder="1" applyAlignment="1">
      <alignment horizontal="center" vertical="center"/>
    </xf>
    <xf numFmtId="0" fontId="8" fillId="12" borderId="29" xfId="43" applyFont="1" applyFill="1" applyBorder="1" applyAlignment="1">
      <alignment horizontal="center" vertical="center"/>
    </xf>
    <xf numFmtId="0" fontId="8" fillId="12" borderId="30" xfId="43" applyFont="1" applyFill="1" applyBorder="1">
      <alignment vertical="center"/>
    </xf>
    <xf numFmtId="0" fontId="8" fillId="12" borderId="31" xfId="43" applyFont="1" applyFill="1" applyBorder="1">
      <alignment vertical="center"/>
    </xf>
    <xf numFmtId="0" fontId="8" fillId="12" borderId="32" xfId="43" applyFont="1" applyFill="1" applyBorder="1">
      <alignment vertical="center"/>
    </xf>
    <xf numFmtId="0" fontId="8" fillId="12" borderId="1" xfId="43" applyFont="1" applyFill="1" applyBorder="1" applyAlignment="1">
      <alignment horizontal="center" vertical="center"/>
    </xf>
    <xf numFmtId="180" fontId="1" fillId="13" borderId="4" xfId="43" applyNumberFormat="1" applyFill="1" applyBorder="1" applyAlignment="1">
      <alignment horizontal="right" vertical="center"/>
    </xf>
    <xf numFmtId="180" fontId="1" fillId="13" borderId="6" xfId="43" applyNumberFormat="1" applyFill="1" applyBorder="1" applyAlignment="1">
      <alignment horizontal="right" vertical="center"/>
    </xf>
    <xf numFmtId="0" fontId="9" fillId="13" borderId="0" xfId="43" applyFont="1" applyFill="1" applyBorder="1" applyAlignment="1">
      <alignment horizontal="left" vertical="center"/>
    </xf>
    <xf numFmtId="0" fontId="9" fillId="13" borderId="0" xfId="43" applyFont="1" applyFill="1" applyBorder="1" applyAlignment="1">
      <alignment horizontal="left" vertical="center" wrapText="1"/>
    </xf>
    <xf numFmtId="0" fontId="1" fillId="0" borderId="33" xfId="43" applyFill="1" applyBorder="1" applyAlignment="1">
      <alignment horizontal="center" vertical="center"/>
    </xf>
    <xf numFmtId="0" fontId="1" fillId="0" borderId="3" xfId="43" applyFill="1" applyBorder="1" applyAlignment="1">
      <alignment horizontal="center" vertical="center"/>
    </xf>
    <xf numFmtId="0" fontId="1" fillId="0" borderId="3" xfId="43" applyFill="1" applyBorder="1" applyAlignment="1">
      <alignment horizontal="left" vertical="center"/>
    </xf>
    <xf numFmtId="0" fontId="1" fillId="0" borderId="12" xfId="43" applyFill="1" applyBorder="1" applyAlignment="1">
      <alignment horizontal="center" vertical="center"/>
    </xf>
    <xf numFmtId="0" fontId="1" fillId="0" borderId="0" xfId="43" applyFill="1" applyAlignment="1">
      <alignment horizontal="center" vertical="center"/>
    </xf>
    <xf numFmtId="0" fontId="1" fillId="13" borderId="4" xfId="43" applyFill="1" applyBorder="1" applyAlignment="1">
      <alignment horizontal="center" vertical="center" shrinkToFit="1"/>
    </xf>
    <xf numFmtId="0" fontId="1" fillId="13" borderId="6" xfId="43" applyFill="1" applyBorder="1" applyAlignment="1">
      <alignment horizontal="center" vertical="center" shrinkToFit="1"/>
    </xf>
    <xf numFmtId="0" fontId="1" fillId="13" borderId="24" xfId="43" applyFill="1" applyBorder="1" applyAlignment="1">
      <alignment horizontal="center" vertical="center" shrinkToFit="1"/>
    </xf>
    <xf numFmtId="181" fontId="1" fillId="10" borderId="0" xfId="43" applyNumberFormat="1" applyFill="1" applyAlignment="1">
      <alignment horizontal="center" vertical="center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vertical="center"/>
    </xf>
    <xf numFmtId="0" fontId="0" fillId="0" borderId="0" xfId="0" applyBorder="1" applyAlignment="1" applyProtection="1">
      <alignment horizontal="center" vertical="center"/>
    </xf>
    <xf numFmtId="38" fontId="0" fillId="0" borderId="34" xfId="33" applyFont="1" applyBorder="1" applyAlignment="1">
      <alignment horizontal="center" vertical="center" shrinkToFit="1"/>
    </xf>
    <xf numFmtId="0" fontId="0" fillId="0" borderId="0" xfId="0" applyBorder="1" applyAlignment="1" applyProtection="1">
      <alignment horizontal="center" vertical="center" wrapText="1"/>
    </xf>
    <xf numFmtId="0" fontId="1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36" borderId="0" xfId="0" applyFont="1" applyFill="1" applyAlignment="1">
      <alignment vertical="center"/>
    </xf>
    <xf numFmtId="38" fontId="0" fillId="0" borderId="35" xfId="33" applyFont="1" applyBorder="1" applyAlignment="1">
      <alignment horizontal="center" vertical="center" shrinkToFit="1"/>
    </xf>
    <xf numFmtId="0" fontId="0" fillId="0" borderId="0" xfId="0" applyAlignment="1">
      <alignment vertical="center" shrinkToFit="1"/>
    </xf>
    <xf numFmtId="38" fontId="0" fillId="0" borderId="0" xfId="33" applyFont="1" applyAlignment="1">
      <alignment horizontal="center" vertical="center" shrinkToFit="1"/>
    </xf>
    <xf numFmtId="0" fontId="24" fillId="0" borderId="0" xfId="0" applyFont="1" applyAlignment="1">
      <alignment vertical="center"/>
    </xf>
    <xf numFmtId="0" fontId="12" fillId="0" borderId="0" xfId="0" applyFont="1" applyBorder="1" applyAlignment="1" applyProtection="1">
      <alignment horizontal="left" vertical="center" shrinkToFit="1"/>
    </xf>
    <xf numFmtId="0" fontId="23" fillId="0" borderId="0" xfId="0" applyFont="1" applyFill="1" applyAlignment="1">
      <alignment vertical="center"/>
    </xf>
    <xf numFmtId="0" fontId="0" fillId="0" borderId="0" xfId="0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24" fillId="0" borderId="0" xfId="0" applyFont="1" applyAlignment="1" applyProtection="1">
      <alignment vertical="center"/>
    </xf>
    <xf numFmtId="0" fontId="0" fillId="0" borderId="11" xfId="0" applyBorder="1" applyAlignment="1" applyProtection="1">
      <alignment horizontal="center" vertical="center"/>
    </xf>
    <xf numFmtId="0" fontId="0" fillId="0" borderId="36" xfId="0" applyBorder="1" applyAlignment="1" applyProtection="1">
      <alignment vertical="center"/>
    </xf>
    <xf numFmtId="0" fontId="0" fillId="0" borderId="37" xfId="0" applyBorder="1" applyAlignment="1" applyProtection="1">
      <alignment vertical="center"/>
    </xf>
    <xf numFmtId="0" fontId="0" fillId="0" borderId="0" xfId="0" applyFont="1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11" xfId="0" applyFont="1" applyBorder="1" applyAlignment="1" applyProtection="1">
      <alignment horizontal="center" vertical="center" wrapText="1"/>
    </xf>
    <xf numFmtId="0" fontId="0" fillId="0" borderId="38" xfId="0" applyFont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vertical="center" wrapText="1"/>
    </xf>
    <xf numFmtId="0" fontId="1" fillId="0" borderId="39" xfId="43" applyFill="1" applyBorder="1" applyAlignment="1">
      <alignment horizontal="center" vertical="center"/>
    </xf>
    <xf numFmtId="0" fontId="1" fillId="13" borderId="40" xfId="43" applyFill="1" applyBorder="1" applyAlignment="1">
      <alignment horizontal="center" vertical="center" shrinkToFit="1"/>
    </xf>
    <xf numFmtId="0" fontId="1" fillId="13" borderId="41" xfId="43" applyFill="1" applyBorder="1" applyAlignment="1">
      <alignment horizontal="center" vertical="center"/>
    </xf>
    <xf numFmtId="0" fontId="1" fillId="13" borderId="40" xfId="43" applyFill="1" applyBorder="1" applyAlignment="1">
      <alignment horizontal="center" vertical="center"/>
    </xf>
    <xf numFmtId="0" fontId="1" fillId="13" borderId="42" xfId="43" applyFill="1" applyBorder="1" applyAlignment="1">
      <alignment horizontal="center" vertical="center"/>
    </xf>
    <xf numFmtId="180" fontId="1" fillId="13" borderId="40" xfId="43" applyNumberFormat="1" applyFill="1" applyBorder="1" applyAlignment="1">
      <alignment horizontal="right" vertical="center"/>
    </xf>
    <xf numFmtId="0" fontId="1" fillId="13" borderId="42" xfId="43" applyFont="1" applyFill="1" applyBorder="1" applyAlignment="1">
      <alignment horizontal="center" vertical="center"/>
    </xf>
    <xf numFmtId="0" fontId="1" fillId="0" borderId="43" xfId="43" applyFill="1" applyBorder="1" applyAlignment="1">
      <alignment horizontal="center" vertical="center"/>
    </xf>
    <xf numFmtId="0" fontId="1" fillId="13" borderId="44" xfId="43" applyFill="1" applyBorder="1" applyAlignment="1">
      <alignment horizontal="center" vertical="center" shrinkToFit="1"/>
    </xf>
    <xf numFmtId="0" fontId="1" fillId="13" borderId="45" xfId="43" applyFill="1" applyBorder="1" applyAlignment="1">
      <alignment horizontal="center" vertical="center"/>
    </xf>
    <xf numFmtId="0" fontId="1" fillId="13" borderId="44" xfId="43" applyFill="1" applyBorder="1" applyAlignment="1">
      <alignment horizontal="center" vertical="center"/>
    </xf>
    <xf numFmtId="0" fontId="1" fillId="13" borderId="46" xfId="43" applyFill="1" applyBorder="1" applyAlignment="1">
      <alignment horizontal="center" vertical="center"/>
    </xf>
    <xf numFmtId="180" fontId="1" fillId="13" borderId="44" xfId="43" applyNumberFormat="1" applyFill="1" applyBorder="1" applyAlignment="1">
      <alignment horizontal="right" vertical="center"/>
    </xf>
    <xf numFmtId="0" fontId="1" fillId="13" borderId="46" xfId="43" applyFont="1" applyFill="1" applyBorder="1" applyAlignment="1">
      <alignment horizontal="center" vertical="center"/>
    </xf>
    <xf numFmtId="0" fontId="1" fillId="13" borderId="37" xfId="43" applyFont="1" applyFill="1" applyBorder="1" applyAlignment="1">
      <alignment horizontal="center" vertical="center"/>
    </xf>
    <xf numFmtId="180" fontId="1" fillId="13" borderId="0" xfId="43" applyNumberFormat="1" applyFill="1" applyBorder="1" applyAlignment="1">
      <alignment horizontal="right" vertical="center"/>
    </xf>
    <xf numFmtId="180" fontId="1" fillId="13" borderId="3" xfId="43" applyNumberFormat="1" applyFill="1" applyBorder="1" applyAlignment="1">
      <alignment horizontal="right" vertical="center"/>
    </xf>
    <xf numFmtId="0" fontId="1" fillId="13" borderId="19" xfId="43" applyFont="1" applyFill="1" applyBorder="1" applyAlignment="1">
      <alignment horizontal="center" vertical="center"/>
    </xf>
    <xf numFmtId="177" fontId="1" fillId="13" borderId="0" xfId="43" applyNumberFormat="1" applyFill="1" applyBorder="1" applyAlignment="1">
      <alignment horizontal="center" vertical="center" shrinkToFit="1"/>
    </xf>
    <xf numFmtId="176" fontId="1" fillId="13" borderId="47" xfId="43" applyNumberFormat="1" applyFont="1" applyFill="1" applyBorder="1">
      <alignment vertical="center"/>
    </xf>
    <xf numFmtId="0" fontId="10" fillId="13" borderId="48" xfId="43" applyFont="1" applyFill="1" applyBorder="1">
      <alignment vertical="center"/>
    </xf>
    <xf numFmtId="0" fontId="10" fillId="13" borderId="49" xfId="43" applyFont="1" applyFill="1" applyBorder="1">
      <alignment vertical="center"/>
    </xf>
    <xf numFmtId="176" fontId="1" fillId="13" borderId="50" xfId="43" applyNumberFormat="1" applyFont="1" applyFill="1" applyBorder="1">
      <alignment vertical="center"/>
    </xf>
    <xf numFmtId="0" fontId="10" fillId="13" borderId="51" xfId="43" applyFont="1" applyFill="1" applyBorder="1">
      <alignment vertical="center"/>
    </xf>
    <xf numFmtId="0" fontId="10" fillId="13" borderId="52" xfId="43" applyFont="1" applyFill="1" applyBorder="1">
      <alignment vertical="center"/>
    </xf>
    <xf numFmtId="38" fontId="1" fillId="0" borderId="0" xfId="33" applyFont="1" applyFill="1" applyBorder="1" applyAlignment="1">
      <alignment vertical="center"/>
    </xf>
    <xf numFmtId="0" fontId="1" fillId="13" borderId="3" xfId="43" applyFill="1" applyBorder="1" applyAlignment="1">
      <alignment vertical="center"/>
    </xf>
    <xf numFmtId="0" fontId="1" fillId="13" borderId="12" xfId="43" applyFill="1" applyBorder="1" applyAlignment="1">
      <alignment vertical="center"/>
    </xf>
    <xf numFmtId="0" fontId="1" fillId="13" borderId="22" xfId="43" applyFill="1" applyBorder="1" applyAlignment="1">
      <alignment horizontal="left" vertical="center"/>
    </xf>
    <xf numFmtId="0" fontId="1" fillId="13" borderId="22" xfId="43" applyFill="1" applyBorder="1" applyAlignment="1">
      <alignment horizontal="center" vertical="center"/>
    </xf>
    <xf numFmtId="0" fontId="1" fillId="13" borderId="53" xfId="43" applyFill="1" applyBorder="1" applyAlignment="1">
      <alignment horizontal="center" vertical="center"/>
    </xf>
    <xf numFmtId="0" fontId="1" fillId="13" borderId="0" xfId="43" applyFill="1" applyBorder="1">
      <alignment vertical="center"/>
    </xf>
    <xf numFmtId="0" fontId="1" fillId="13" borderId="0" xfId="43" applyFill="1" applyBorder="1" applyAlignment="1">
      <alignment horizontal="right" vertical="center"/>
    </xf>
    <xf numFmtId="0" fontId="1" fillId="13" borderId="0" xfId="43" applyFill="1" applyBorder="1" applyAlignment="1">
      <alignment vertical="center"/>
    </xf>
    <xf numFmtId="0" fontId="25" fillId="13" borderId="0" xfId="43" applyFont="1" applyFill="1">
      <alignment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0" fillId="0" borderId="0" xfId="0" applyFont="1" applyAlignment="1" applyProtection="1">
      <alignment vertical="center"/>
    </xf>
    <xf numFmtId="0" fontId="0" fillId="0" borderId="0" xfId="0" applyFont="1" applyBorder="1" applyAlignment="1" applyProtection="1">
      <alignment horizontal="right" vertical="top"/>
      <protection locked="0"/>
    </xf>
    <xf numFmtId="0" fontId="0" fillId="0" borderId="0" xfId="0" applyFont="1" applyBorder="1" applyAlignment="1" applyProtection="1">
      <alignment vertical="top"/>
    </xf>
    <xf numFmtId="0" fontId="0" fillId="0" borderId="0" xfId="0" applyFont="1" applyBorder="1" applyAlignment="1" applyProtection="1">
      <alignment vertical="center"/>
      <protection locked="0"/>
    </xf>
    <xf numFmtId="0" fontId="0" fillId="37" borderId="0" xfId="0" applyFill="1" applyAlignment="1">
      <alignment vertical="center"/>
    </xf>
    <xf numFmtId="0" fontId="45" fillId="0" borderId="0" xfId="0" applyFont="1" applyAlignment="1">
      <alignment vertical="center"/>
    </xf>
    <xf numFmtId="0" fontId="0" fillId="0" borderId="54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vertical="center"/>
    </xf>
    <xf numFmtId="0" fontId="0" fillId="0" borderId="66" xfId="0" applyBorder="1" applyAlignment="1">
      <alignment vertical="center"/>
    </xf>
    <xf numFmtId="0" fontId="0" fillId="0" borderId="67" xfId="0" applyBorder="1" applyAlignment="1">
      <alignment vertical="center"/>
    </xf>
    <xf numFmtId="0" fontId="0" fillId="0" borderId="68" xfId="0" applyBorder="1" applyAlignment="1">
      <alignment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vertical="center"/>
    </xf>
    <xf numFmtId="0" fontId="0" fillId="0" borderId="71" xfId="0" applyBorder="1" applyAlignment="1">
      <alignment vertical="center"/>
    </xf>
    <xf numFmtId="0" fontId="0" fillId="0" borderId="72" xfId="0" applyBorder="1" applyAlignment="1">
      <alignment vertical="center"/>
    </xf>
    <xf numFmtId="0" fontId="0" fillId="0" borderId="73" xfId="0" applyBorder="1" applyAlignment="1">
      <alignment vertical="center"/>
    </xf>
    <xf numFmtId="0" fontId="0" fillId="0" borderId="74" xfId="0" applyBorder="1" applyAlignment="1">
      <alignment vertical="center"/>
    </xf>
    <xf numFmtId="0" fontId="0" fillId="0" borderId="75" xfId="0" applyBorder="1" applyAlignment="1">
      <alignment vertical="center"/>
    </xf>
    <xf numFmtId="0" fontId="0" fillId="0" borderId="76" xfId="0" applyBorder="1" applyAlignment="1">
      <alignment vertical="center"/>
    </xf>
    <xf numFmtId="0" fontId="0" fillId="0" borderId="73" xfId="0" applyBorder="1" applyAlignment="1">
      <alignment horizontal="right" vertical="center"/>
    </xf>
    <xf numFmtId="0" fontId="0" fillId="0" borderId="77" xfId="0" applyBorder="1" applyAlignment="1">
      <alignment vertical="center"/>
    </xf>
    <xf numFmtId="0" fontId="0" fillId="14" borderId="78" xfId="0" applyFill="1" applyBorder="1" applyAlignment="1">
      <alignment vertical="center"/>
    </xf>
    <xf numFmtId="176" fontId="1" fillId="14" borderId="79" xfId="43" applyNumberFormat="1" applyFont="1" applyFill="1" applyBorder="1">
      <alignment vertical="center"/>
    </xf>
    <xf numFmtId="176" fontId="1" fillId="14" borderId="80" xfId="43" applyNumberFormat="1" applyFont="1" applyFill="1" applyBorder="1">
      <alignment vertical="center"/>
    </xf>
    <xf numFmtId="38" fontId="1" fillId="14" borderId="33" xfId="33" applyFont="1" applyFill="1" applyBorder="1" applyAlignment="1">
      <alignment vertical="center"/>
    </xf>
    <xf numFmtId="38" fontId="0" fillId="14" borderId="35" xfId="33" applyFont="1" applyFill="1" applyBorder="1" applyAlignment="1">
      <alignment horizontal="center" vertical="center" shrinkToFit="1"/>
    </xf>
    <xf numFmtId="180" fontId="1" fillId="14" borderId="4" xfId="43" applyNumberFormat="1" applyFill="1" applyBorder="1" applyAlignment="1">
      <alignment horizontal="right" vertical="center"/>
    </xf>
    <xf numFmtId="180" fontId="1" fillId="14" borderId="6" xfId="43" applyNumberFormat="1" applyFill="1" applyBorder="1" applyAlignment="1">
      <alignment horizontal="right" vertical="center"/>
    </xf>
    <xf numFmtId="180" fontId="1" fillId="14" borderId="44" xfId="43" applyNumberFormat="1" applyFill="1" applyBorder="1" applyAlignment="1">
      <alignment horizontal="right" vertical="center"/>
    </xf>
    <xf numFmtId="180" fontId="1" fillId="14" borderId="40" xfId="43" applyNumberFormat="1" applyFill="1" applyBorder="1" applyAlignment="1">
      <alignment horizontal="right" vertical="center"/>
    </xf>
    <xf numFmtId="0" fontId="1" fillId="2" borderId="20" xfId="43" applyFill="1" applyBorder="1" applyAlignment="1" applyProtection="1">
      <alignment horizontal="center" vertical="center"/>
      <protection locked="0"/>
    </xf>
    <xf numFmtId="0" fontId="1" fillId="2" borderId="21" xfId="43" applyFill="1" applyBorder="1" applyAlignment="1" applyProtection="1">
      <alignment horizontal="center" vertical="center"/>
      <protection locked="0"/>
    </xf>
    <xf numFmtId="0" fontId="1" fillId="2" borderId="43" xfId="43" applyFill="1" applyBorder="1" applyAlignment="1" applyProtection="1">
      <alignment horizontal="center" vertical="center"/>
      <protection locked="0"/>
    </xf>
    <xf numFmtId="0" fontId="1" fillId="13" borderId="12" xfId="43" applyFill="1" applyBorder="1" applyAlignment="1" applyProtection="1">
      <alignment vertical="center"/>
      <protection locked="0"/>
    </xf>
    <xf numFmtId="0" fontId="1" fillId="2" borderId="39" xfId="43" applyFill="1" applyBorder="1" applyAlignment="1" applyProtection="1">
      <alignment horizontal="center" vertical="center"/>
      <protection locked="0"/>
    </xf>
    <xf numFmtId="0" fontId="1" fillId="2" borderId="23" xfId="43" applyFill="1" applyBorder="1" applyAlignment="1" applyProtection="1">
      <alignment horizontal="center" vertical="center"/>
      <protection locked="0"/>
    </xf>
    <xf numFmtId="38" fontId="1" fillId="2" borderId="4" xfId="33" applyFont="1" applyFill="1" applyBorder="1" applyAlignment="1" applyProtection="1">
      <alignment vertical="center"/>
      <protection locked="0"/>
    </xf>
    <xf numFmtId="38" fontId="1" fillId="2" borderId="6" xfId="33" applyFont="1" applyFill="1" applyBorder="1" applyAlignment="1" applyProtection="1">
      <alignment vertical="center"/>
      <protection locked="0"/>
    </xf>
    <xf numFmtId="38" fontId="1" fillId="2" borderId="44" xfId="33" applyFont="1" applyFill="1" applyBorder="1" applyAlignment="1" applyProtection="1">
      <alignment vertical="center"/>
      <protection locked="0"/>
    </xf>
    <xf numFmtId="38" fontId="1" fillId="2" borderId="40" xfId="33" applyFont="1" applyFill="1" applyBorder="1" applyAlignment="1" applyProtection="1">
      <alignment vertical="center"/>
      <protection locked="0"/>
    </xf>
    <xf numFmtId="38" fontId="1" fillId="2" borderId="24" xfId="33" applyFont="1" applyFill="1" applyBorder="1" applyAlignment="1" applyProtection="1">
      <alignment vertical="center"/>
      <protection locked="0"/>
    </xf>
    <xf numFmtId="38" fontId="1" fillId="2" borderId="33" xfId="33" applyFont="1" applyFill="1" applyBorder="1" applyAlignment="1" applyProtection="1">
      <alignment vertical="center"/>
      <protection locked="0"/>
    </xf>
    <xf numFmtId="38" fontId="0" fillId="0" borderId="81" xfId="33" applyFont="1" applyBorder="1" applyAlignment="1" applyProtection="1">
      <alignment horizontal="center" vertical="center" shrinkToFit="1"/>
    </xf>
    <xf numFmtId="38" fontId="0" fillId="0" borderId="82" xfId="33" applyFont="1" applyBorder="1" applyAlignment="1" applyProtection="1">
      <alignment horizontal="right" vertical="center" shrinkToFit="1"/>
    </xf>
    <xf numFmtId="0" fontId="0" fillId="0" borderId="33" xfId="0" applyBorder="1" applyAlignment="1" applyProtection="1">
      <alignment vertical="center" shrinkToFit="1"/>
      <protection locked="0"/>
    </xf>
    <xf numFmtId="0" fontId="0" fillId="0" borderId="33" xfId="0" applyBorder="1" applyAlignment="1" applyProtection="1">
      <alignment horizontal="right" vertical="center" shrinkToFit="1"/>
      <protection locked="0"/>
    </xf>
    <xf numFmtId="0" fontId="0" fillId="0" borderId="19" xfId="0" applyBorder="1" applyAlignment="1" applyProtection="1">
      <alignment vertical="center" shrinkToFit="1"/>
      <protection locked="0"/>
    </xf>
    <xf numFmtId="0" fontId="0" fillId="0" borderId="0" xfId="0" applyAlignment="1" applyProtection="1">
      <alignment vertical="top"/>
      <protection locked="0"/>
    </xf>
    <xf numFmtId="0" fontId="1" fillId="10" borderId="0" xfId="43" applyFill="1" applyProtection="1">
      <alignment vertical="center"/>
    </xf>
    <xf numFmtId="0" fontId="1" fillId="10" borderId="33" xfId="43" applyFill="1" applyBorder="1" applyProtection="1">
      <alignment vertical="center"/>
    </xf>
    <xf numFmtId="0" fontId="1" fillId="10" borderId="33" xfId="43" applyFill="1" applyBorder="1" applyAlignment="1" applyProtection="1">
      <alignment horizontal="center" vertical="center"/>
    </xf>
    <xf numFmtId="0" fontId="1" fillId="10" borderId="3" xfId="43" applyFill="1" applyBorder="1" applyProtection="1">
      <alignment vertical="center"/>
    </xf>
    <xf numFmtId="178" fontId="1" fillId="10" borderId="3" xfId="43" applyNumberFormat="1" applyFill="1" applyBorder="1" applyProtection="1">
      <alignment vertical="center"/>
    </xf>
    <xf numFmtId="0" fontId="1" fillId="10" borderId="19" xfId="43" applyFill="1" applyBorder="1" applyProtection="1">
      <alignment vertical="center"/>
    </xf>
    <xf numFmtId="179" fontId="1" fillId="10" borderId="3" xfId="43" applyNumberFormat="1" applyFill="1" applyBorder="1" applyProtection="1">
      <alignment vertical="center"/>
    </xf>
    <xf numFmtId="179" fontId="19" fillId="10" borderId="3" xfId="43" applyNumberFormat="1" applyFont="1" applyFill="1" applyBorder="1" applyProtection="1">
      <alignment vertical="center"/>
    </xf>
    <xf numFmtId="178" fontId="1" fillId="13" borderId="3" xfId="43" applyNumberFormat="1" applyFill="1" applyBorder="1" applyProtection="1">
      <alignment vertical="center"/>
    </xf>
    <xf numFmtId="179" fontId="1" fillId="13" borderId="3" xfId="43" applyNumberFormat="1" applyFill="1" applyBorder="1" applyProtection="1">
      <alignment vertical="center"/>
    </xf>
    <xf numFmtId="0" fontId="1" fillId="10" borderId="0" xfId="43" applyFill="1" applyAlignment="1" applyProtection="1">
      <alignment horizontal="center" vertical="center"/>
    </xf>
    <xf numFmtId="1" fontId="1" fillId="10" borderId="33" xfId="43" applyNumberFormat="1" applyFill="1" applyBorder="1" applyProtection="1">
      <alignment vertical="center"/>
    </xf>
    <xf numFmtId="0" fontId="0" fillId="37" borderId="2" xfId="0" applyFill="1" applyBorder="1" applyAlignment="1" applyProtection="1">
      <alignment vertical="center"/>
      <protection locked="0"/>
    </xf>
    <xf numFmtId="0" fontId="0" fillId="37" borderId="83" xfId="0" applyFill="1" applyBorder="1" applyAlignment="1" applyProtection="1">
      <alignment vertical="center"/>
      <protection locked="0"/>
    </xf>
    <xf numFmtId="0" fontId="0" fillId="37" borderId="84" xfId="0" applyFill="1" applyBorder="1" applyAlignment="1" applyProtection="1">
      <alignment vertical="center"/>
      <protection locked="0"/>
    </xf>
    <xf numFmtId="0" fontId="0" fillId="37" borderId="85" xfId="0" applyFill="1" applyBorder="1" applyAlignment="1" applyProtection="1">
      <alignment vertical="center"/>
      <protection locked="0"/>
    </xf>
    <xf numFmtId="0" fontId="0" fillId="37" borderId="86" xfId="0" applyFill="1" applyBorder="1" applyAlignment="1" applyProtection="1">
      <alignment vertical="center"/>
      <protection locked="0"/>
    </xf>
    <xf numFmtId="0" fontId="0" fillId="37" borderId="3" xfId="0" applyFill="1" applyBorder="1" applyAlignment="1" applyProtection="1">
      <alignment vertical="center"/>
      <protection locked="0"/>
    </xf>
    <xf numFmtId="0" fontId="0" fillId="37" borderId="31" xfId="0" applyFill="1" applyBorder="1" applyAlignment="1" applyProtection="1">
      <alignment vertical="center"/>
      <protection locked="0"/>
    </xf>
    <xf numFmtId="0" fontId="0" fillId="37" borderId="87" xfId="0" applyFill="1" applyBorder="1" applyAlignment="1" applyProtection="1">
      <alignment vertical="center"/>
      <protection locked="0"/>
    </xf>
    <xf numFmtId="0" fontId="0" fillId="37" borderId="88" xfId="0" applyFill="1" applyBorder="1" applyAlignment="1" applyProtection="1">
      <alignment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177" fontId="1" fillId="13" borderId="33" xfId="43" applyNumberFormat="1" applyFill="1" applyBorder="1" applyAlignment="1">
      <alignment horizontal="center" vertical="center" shrinkToFit="1"/>
    </xf>
    <xf numFmtId="0" fontId="8" fillId="13" borderId="91" xfId="43" applyFont="1" applyFill="1" applyBorder="1" applyAlignment="1">
      <alignment horizontal="center" vertical="center" shrinkToFit="1"/>
    </xf>
    <xf numFmtId="0" fontId="8" fillId="13" borderId="79" xfId="43" applyFont="1" applyFill="1" applyBorder="1" applyAlignment="1">
      <alignment horizontal="center" vertical="center" shrinkToFit="1"/>
    </xf>
    <xf numFmtId="0" fontId="1" fillId="0" borderId="3" xfId="43" applyFill="1" applyBorder="1" applyAlignment="1">
      <alignment horizontal="center" vertical="center"/>
    </xf>
    <xf numFmtId="0" fontId="1" fillId="0" borderId="19" xfId="43" applyFill="1" applyBorder="1" applyAlignment="1">
      <alignment horizontal="center" vertical="center"/>
    </xf>
    <xf numFmtId="0" fontId="1" fillId="13" borderId="22" xfId="43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1" fillId="13" borderId="92" xfId="43" applyFill="1" applyBorder="1" applyAlignment="1">
      <alignment horizontal="left" vertical="center" shrinkToFit="1"/>
    </xf>
    <xf numFmtId="0" fontId="1" fillId="13" borderId="93" xfId="43" applyFill="1" applyBorder="1" applyAlignment="1">
      <alignment horizontal="left" vertical="center" shrinkToFit="1"/>
    </xf>
    <xf numFmtId="0" fontId="9" fillId="0" borderId="34" xfId="43" applyFont="1" applyFill="1" applyBorder="1" applyAlignment="1">
      <alignment horizontal="center" vertical="center" textRotation="255"/>
    </xf>
    <xf numFmtId="0" fontId="9" fillId="0" borderId="89" xfId="43" applyFont="1" applyFill="1" applyBorder="1" applyAlignment="1">
      <alignment horizontal="center" vertical="center" textRotation="255"/>
    </xf>
    <xf numFmtId="0" fontId="9" fillId="0" borderId="35" xfId="43" applyFont="1" applyFill="1" applyBorder="1" applyAlignment="1">
      <alignment horizontal="center" vertical="center" textRotation="255"/>
    </xf>
    <xf numFmtId="0" fontId="1" fillId="13" borderId="3" xfId="43" applyFill="1" applyBorder="1" applyAlignment="1">
      <alignment horizontal="center" vertical="center"/>
    </xf>
    <xf numFmtId="0" fontId="1" fillId="13" borderId="19" xfId="43" applyFill="1" applyBorder="1" applyAlignment="1">
      <alignment horizontal="center" vertical="center"/>
    </xf>
    <xf numFmtId="0" fontId="9" fillId="0" borderId="34" xfId="43" applyFont="1" applyFill="1" applyBorder="1" applyAlignment="1">
      <alignment horizontal="center" vertical="center" textRotation="255" wrapText="1"/>
    </xf>
    <xf numFmtId="0" fontId="8" fillId="13" borderId="90" xfId="43" applyFont="1" applyFill="1" applyBorder="1" applyAlignment="1">
      <alignment horizontal="center" vertical="center" shrinkToFit="1"/>
    </xf>
    <xf numFmtId="0" fontId="8" fillId="13" borderId="80" xfId="43" applyFont="1" applyFill="1" applyBorder="1" applyAlignment="1">
      <alignment horizontal="center" vertical="center" shrinkToFit="1"/>
    </xf>
    <xf numFmtId="0" fontId="0" fillId="0" borderId="12" xfId="0" applyFill="1" applyBorder="1" applyAlignment="1">
      <alignment horizontal="center" vertical="center"/>
    </xf>
    <xf numFmtId="0" fontId="1" fillId="13" borderId="94" xfId="43" applyFill="1" applyBorder="1" applyAlignment="1">
      <alignment horizontal="left" vertical="center" shrinkToFit="1"/>
    </xf>
    <xf numFmtId="0" fontId="1" fillId="13" borderId="47" xfId="43" applyFill="1" applyBorder="1" applyAlignment="1">
      <alignment horizontal="left" vertical="center" shrinkToFit="1"/>
    </xf>
    <xf numFmtId="0" fontId="8" fillId="12" borderId="13" xfId="43" applyFont="1" applyFill="1" applyBorder="1" applyAlignment="1">
      <alignment horizontal="center" vertical="center"/>
    </xf>
    <xf numFmtId="0" fontId="8" fillId="12" borderId="10" xfId="43" applyFont="1" applyFill="1" applyBorder="1" applyAlignment="1">
      <alignment horizontal="center" vertical="center"/>
    </xf>
    <xf numFmtId="0" fontId="8" fillId="12" borderId="18" xfId="43" applyFont="1" applyFill="1" applyBorder="1" applyAlignment="1">
      <alignment horizontal="left" vertical="center"/>
    </xf>
    <xf numFmtId="0" fontId="8" fillId="12" borderId="12" xfId="43" applyFont="1" applyFill="1" applyBorder="1" applyAlignment="1">
      <alignment horizontal="left" vertical="center"/>
    </xf>
    <xf numFmtId="0" fontId="14" fillId="0" borderId="34" xfId="43" applyFont="1" applyFill="1" applyBorder="1" applyAlignment="1">
      <alignment horizontal="center" vertical="center" textRotation="255"/>
    </xf>
    <xf numFmtId="0" fontId="14" fillId="0" borderId="89" xfId="43" applyFont="1" applyFill="1" applyBorder="1" applyAlignment="1">
      <alignment horizontal="center" vertical="center" textRotation="255"/>
    </xf>
    <xf numFmtId="0" fontId="14" fillId="0" borderId="35" xfId="43" applyFont="1" applyFill="1" applyBorder="1" applyAlignment="1">
      <alignment horizontal="center" vertical="center" textRotation="255"/>
    </xf>
    <xf numFmtId="0" fontId="8" fillId="12" borderId="15" xfId="43" applyFont="1" applyFill="1" applyBorder="1" applyAlignment="1">
      <alignment horizontal="left" vertical="center"/>
    </xf>
    <xf numFmtId="0" fontId="8" fillId="12" borderId="16" xfId="43" applyFont="1" applyFill="1" applyBorder="1" applyAlignment="1">
      <alignment horizontal="left" vertical="center"/>
    </xf>
    <xf numFmtId="0" fontId="21" fillId="0" borderId="0" xfId="43" applyFont="1" applyFill="1" applyAlignment="1">
      <alignment horizontal="left" vertical="top"/>
    </xf>
    <xf numFmtId="0" fontId="26" fillId="13" borderId="3" xfId="43" applyFont="1" applyFill="1" applyBorder="1" applyAlignment="1">
      <alignment horizontal="center" vertical="center"/>
    </xf>
    <xf numFmtId="0" fontId="26" fillId="13" borderId="12" xfId="43" applyFont="1" applyFill="1" applyBorder="1" applyAlignment="1">
      <alignment horizontal="center" vertical="center"/>
    </xf>
    <xf numFmtId="0" fontId="26" fillId="13" borderId="19" xfId="43" applyFont="1" applyFill="1" applyBorder="1" applyAlignment="1">
      <alignment horizontal="center" vertical="center"/>
    </xf>
    <xf numFmtId="0" fontId="27" fillId="13" borderId="3" xfId="43" applyFont="1" applyFill="1" applyBorder="1" applyAlignment="1" applyProtection="1">
      <alignment horizontal="left" vertical="center" indent="1"/>
      <protection locked="0"/>
    </xf>
    <xf numFmtId="0" fontId="27" fillId="13" borderId="12" xfId="43" applyFont="1" applyFill="1" applyBorder="1" applyAlignment="1" applyProtection="1">
      <alignment horizontal="left" vertical="center" indent="1"/>
      <protection locked="0"/>
    </xf>
    <xf numFmtId="0" fontId="27" fillId="13" borderId="19" xfId="43" applyFont="1" applyFill="1" applyBorder="1" applyAlignment="1" applyProtection="1">
      <alignment horizontal="left" vertical="center" indent="1"/>
      <protection locked="0"/>
    </xf>
    <xf numFmtId="0" fontId="1" fillId="13" borderId="0" xfId="43" applyFill="1" applyAlignment="1">
      <alignment horizontal="center" vertical="center"/>
    </xf>
    <xf numFmtId="0" fontId="15" fillId="13" borderId="0" xfId="43" applyFont="1" applyFill="1" applyAlignment="1">
      <alignment horizontal="center"/>
    </xf>
    <xf numFmtId="0" fontId="21" fillId="13" borderId="0" xfId="43" applyFont="1" applyFill="1" applyAlignment="1">
      <alignment horizontal="left" vertical="top" wrapText="1"/>
    </xf>
    <xf numFmtId="0" fontId="0" fillId="0" borderId="11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96" xfId="0" applyBorder="1" applyAlignment="1">
      <alignment vertical="center"/>
    </xf>
    <xf numFmtId="0" fontId="0" fillId="0" borderId="97" xfId="0" applyBorder="1" applyAlignment="1">
      <alignment vertical="center"/>
    </xf>
    <xf numFmtId="0" fontId="0" fillId="0" borderId="98" xfId="0" applyBorder="1" applyAlignment="1">
      <alignment vertical="center"/>
    </xf>
    <xf numFmtId="0" fontId="0" fillId="0" borderId="99" xfId="0" applyBorder="1" applyAlignment="1">
      <alignment vertical="center"/>
    </xf>
    <xf numFmtId="0" fontId="0" fillId="0" borderId="100" xfId="0" applyBorder="1" applyAlignment="1">
      <alignment vertical="center"/>
    </xf>
    <xf numFmtId="0" fontId="0" fillId="0" borderId="101" xfId="0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0" borderId="104" xfId="0" applyBorder="1" applyAlignment="1">
      <alignment horizontal="center" vertical="center"/>
    </xf>
    <xf numFmtId="0" fontId="0" fillId="0" borderId="105" xfId="0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0" fillId="0" borderId="108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0" fillId="0" borderId="109" xfId="0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113" xfId="0" applyBorder="1" applyAlignment="1">
      <alignment horizontal="center" vertical="center" wrapText="1"/>
    </xf>
    <xf numFmtId="0" fontId="0" fillId="0" borderId="114" xfId="0" applyBorder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8" fontId="0" fillId="14" borderId="3" xfId="33" applyFont="1" applyFill="1" applyBorder="1" applyAlignment="1">
      <alignment horizontal="center" vertical="center" shrinkToFit="1"/>
    </xf>
    <xf numFmtId="38" fontId="0" fillId="14" borderId="19" xfId="33" applyFont="1" applyFill="1" applyBorder="1" applyAlignment="1">
      <alignment horizontal="center" vertical="center" shrinkToFit="1"/>
    </xf>
    <xf numFmtId="38" fontId="0" fillId="0" borderId="34" xfId="33" applyFont="1" applyBorder="1" applyAlignment="1">
      <alignment horizontal="center" vertical="center" shrinkToFit="1"/>
    </xf>
    <xf numFmtId="38" fontId="0" fillId="0" borderId="35" xfId="33" applyFont="1" applyBorder="1" applyAlignment="1">
      <alignment horizontal="center" vertical="center" shrinkToFit="1"/>
    </xf>
    <xf numFmtId="0" fontId="0" fillId="0" borderId="11" xfId="0" applyBorder="1" applyAlignment="1">
      <alignment horizontal="left" vertical="center"/>
    </xf>
    <xf numFmtId="0" fontId="0" fillId="0" borderId="11" xfId="0" applyBorder="1" applyAlignment="1">
      <alignment horizontal="left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0" xfId="0" applyFont="1" applyBorder="1" applyAlignment="1" applyProtection="1">
      <alignment horizontal="center" vertical="center" wrapText="1"/>
    </xf>
    <xf numFmtId="0" fontId="0" fillId="0" borderId="22" xfId="0" applyFont="1" applyBorder="1" applyAlignment="1" applyProtection="1">
      <alignment horizontal="center" vertical="top" wrapText="1"/>
    </xf>
    <xf numFmtId="0" fontId="0" fillId="0" borderId="11" xfId="0" applyFont="1" applyBorder="1" applyAlignment="1" applyProtection="1">
      <alignment horizontal="center" vertical="top" wrapText="1"/>
    </xf>
    <xf numFmtId="0" fontId="0" fillId="0" borderId="0" xfId="0" applyFont="1" applyBorder="1" applyAlignment="1" applyProtection="1">
      <alignment horizontal="center" wrapText="1"/>
    </xf>
    <xf numFmtId="0" fontId="0" fillId="0" borderId="11" xfId="0" applyFont="1" applyBorder="1" applyAlignment="1" applyProtection="1">
      <alignment horizontal="center" wrapText="1"/>
    </xf>
    <xf numFmtId="0" fontId="12" fillId="0" borderId="0" xfId="0" applyFont="1" applyBorder="1" applyAlignment="1" applyProtection="1">
      <alignment horizontal="left" vertical="center" shrinkToFit="1"/>
    </xf>
    <xf numFmtId="0" fontId="0" fillId="0" borderId="33" xfId="0" applyBorder="1" applyAlignment="1" applyProtection="1">
      <alignment horizontal="left" vertical="center" shrinkToFit="1"/>
      <protection locked="0"/>
    </xf>
    <xf numFmtId="0" fontId="0" fillId="0" borderId="33" xfId="0" applyBorder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left" vertical="center" wrapText="1"/>
    </xf>
    <xf numFmtId="0" fontId="0" fillId="0" borderId="33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 wrapText="1"/>
    </xf>
    <xf numFmtId="0" fontId="0" fillId="0" borderId="37" xfId="0" applyBorder="1" applyAlignment="1" applyProtection="1">
      <alignment horizontal="center" vertical="center" wrapText="1"/>
    </xf>
    <xf numFmtId="0" fontId="13" fillId="0" borderId="116" xfId="0" applyFont="1" applyBorder="1" applyAlignment="1" applyProtection="1">
      <alignment horizontal="center" shrinkToFit="1"/>
    </xf>
    <xf numFmtId="0" fontId="13" fillId="0" borderId="22" xfId="0" applyFont="1" applyBorder="1" applyAlignment="1" applyProtection="1">
      <alignment horizontal="center" shrinkToFit="1"/>
    </xf>
    <xf numFmtId="0" fontId="13" fillId="0" borderId="53" xfId="0" applyFont="1" applyBorder="1" applyAlignment="1" applyProtection="1">
      <alignment horizont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12" xfId="0" applyBorder="1" applyAlignment="1" applyProtection="1">
      <alignment horizontal="center" vertical="center" shrinkToFit="1"/>
    </xf>
    <xf numFmtId="0" fontId="0" fillId="0" borderId="19" xfId="0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36" borderId="3" xfId="0" applyFill="1" applyBorder="1" applyAlignment="1" applyProtection="1">
      <alignment horizontal="center" vertical="center"/>
      <protection locked="0"/>
    </xf>
    <xf numFmtId="0" fontId="0" fillId="36" borderId="19" xfId="0" applyFill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wrapText="1"/>
    </xf>
    <xf numFmtId="0" fontId="11" fillId="0" borderId="11" xfId="0" applyFont="1" applyBorder="1" applyAlignment="1" applyProtection="1">
      <alignment horizontal="center" wrapText="1"/>
    </xf>
    <xf numFmtId="0" fontId="0" fillId="0" borderId="36" xfId="0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center" vertical="top" wrapText="1"/>
    </xf>
    <xf numFmtId="0" fontId="11" fillId="0" borderId="11" xfId="0" applyFont="1" applyBorder="1" applyAlignment="1" applyProtection="1">
      <alignment horizontal="center" vertical="top" wrapText="1"/>
    </xf>
    <xf numFmtId="0" fontId="0" fillId="0" borderId="3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left" vertical="top" wrapText="1"/>
    </xf>
    <xf numFmtId="0" fontId="1" fillId="10" borderId="33" xfId="43" applyFill="1" applyBorder="1" applyAlignment="1" applyProtection="1">
      <alignment horizontal="center" vertical="center"/>
    </xf>
    <xf numFmtId="0" fontId="1" fillId="13" borderId="4" xfId="43" applyFill="1" applyBorder="1" applyAlignment="1" applyProtection="1">
      <alignment horizontal="center" vertical="center" shrinkToFit="1"/>
    </xf>
    <xf numFmtId="0" fontId="1" fillId="13" borderId="6" xfId="43" applyFill="1" applyBorder="1" applyAlignment="1" applyProtection="1">
      <alignment horizontal="center" vertical="center" shrinkToFit="1"/>
    </xf>
    <xf numFmtId="0" fontId="1" fillId="13" borderId="44" xfId="43" applyFill="1" applyBorder="1" applyAlignment="1" applyProtection="1">
      <alignment horizontal="center" vertical="center" shrinkToFit="1"/>
    </xf>
    <xf numFmtId="0" fontId="1" fillId="13" borderId="12" xfId="43" applyFill="1" applyBorder="1" applyAlignment="1" applyProtection="1">
      <alignment vertical="center"/>
    </xf>
    <xf numFmtId="0" fontId="1" fillId="13" borderId="40" xfId="43" applyFill="1" applyBorder="1" applyAlignment="1" applyProtection="1">
      <alignment horizontal="center" vertical="center" shrinkToFit="1"/>
    </xf>
    <xf numFmtId="0" fontId="1" fillId="13" borderId="24" xfId="43" applyFill="1" applyBorder="1" applyAlignment="1" applyProtection="1">
      <alignment horizontal="center" vertical="center" shrinkToFit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 xr:uid="{00000000-0005-0000-0000-00002B000000}"/>
    <cellStyle name="良い" xfId="44" builtinId="26" customBuiltin="1"/>
  </cellStyles>
  <dxfs count="2"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9153</xdr:colOff>
      <xdr:row>28</xdr:row>
      <xdr:rowOff>20284</xdr:rowOff>
    </xdr:from>
    <xdr:to>
      <xdr:col>4</xdr:col>
      <xdr:colOff>435132</xdr:colOff>
      <xdr:row>29</xdr:row>
      <xdr:rowOff>76383</xdr:rowOff>
    </xdr:to>
    <xdr:sp macro="" textlink="" fLocksText="0">
      <xdr:nvSpPr>
        <xdr:cNvPr id="860" name="角丸四角形吹き出し 2">
          <a:extLst>
            <a:ext uri="{FF2B5EF4-FFF2-40B4-BE49-F238E27FC236}">
              <a16:creationId xmlns:a16="http://schemas.microsoft.com/office/drawing/2014/main" id="{5F1ED70E-CF72-45AB-A3D4-530EA2B3DC04}"/>
            </a:ext>
          </a:extLst>
        </xdr:cNvPr>
        <xdr:cNvSpPr/>
      </xdr:nvSpPr>
      <xdr:spPr>
        <a:xfrm>
          <a:off x="2533650" y="5648325"/>
          <a:ext cx="476250" cy="247650"/>
        </a:xfrm>
        <a:prstGeom prst="wedgeRoundRectCallout">
          <a:avLst>
            <a:gd name="adj1" fmla="val -319389"/>
            <a:gd name="adj2" fmla="val 105559"/>
            <a:gd name="adj3" fmla="val 16667"/>
          </a:avLst>
        </a:prstGeom>
        <a:noFill/>
        <a:ln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lIns="91440" tIns="45720" rIns="91440" bIns="45720" anchor="t"/>
        <a:lstStyle/>
        <a:p>
          <a:pPr algn="l"/>
          <a:r>
            <a:rPr lang="ja-JP" altLang="en-US" sz="1100">
              <a:solidFill>
                <a:srgbClr val="000000"/>
              </a:solidFill>
            </a:rPr>
            <a:t>①</a:t>
          </a:r>
        </a:p>
      </xdr:txBody>
    </xdr:sp>
    <xdr:clientData/>
  </xdr:twoCellAnchor>
  <xdr:twoCellAnchor>
    <xdr:from>
      <xdr:col>6</xdr:col>
      <xdr:colOff>212544</xdr:colOff>
      <xdr:row>28</xdr:row>
      <xdr:rowOff>0</xdr:rowOff>
    </xdr:from>
    <xdr:to>
      <xdr:col>6</xdr:col>
      <xdr:colOff>635471</xdr:colOff>
      <xdr:row>29</xdr:row>
      <xdr:rowOff>47551</xdr:rowOff>
    </xdr:to>
    <xdr:sp macro="" textlink="" fLocksText="0">
      <xdr:nvSpPr>
        <xdr:cNvPr id="861" name="角丸四角形吹き出し 3">
          <a:extLst>
            <a:ext uri="{FF2B5EF4-FFF2-40B4-BE49-F238E27FC236}">
              <a16:creationId xmlns:a16="http://schemas.microsoft.com/office/drawing/2014/main" id="{B7B11736-AC6D-414E-BF7D-DBE615F325AC}"/>
            </a:ext>
          </a:extLst>
        </xdr:cNvPr>
        <xdr:cNvSpPr/>
      </xdr:nvSpPr>
      <xdr:spPr>
        <a:xfrm>
          <a:off x="4819650" y="5619750"/>
          <a:ext cx="466725" cy="247650"/>
        </a:xfrm>
        <a:prstGeom prst="wedgeRoundRectCallout">
          <a:avLst>
            <a:gd name="adj1" fmla="val -319389"/>
            <a:gd name="adj2" fmla="val 105559"/>
            <a:gd name="adj3" fmla="val 16667"/>
          </a:avLst>
        </a:prstGeom>
        <a:noFill/>
        <a:ln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lIns="91440" tIns="45720" rIns="91440" bIns="45720" anchor="t"/>
        <a:lstStyle/>
        <a:p>
          <a:pPr algn="l"/>
          <a:r>
            <a:rPr lang="ja-JP" altLang="en-US" sz="1100">
              <a:solidFill>
                <a:srgbClr val="000000"/>
              </a:solidFill>
            </a:rPr>
            <a:t>②</a:t>
          </a:r>
        </a:p>
      </xdr:txBody>
    </xdr:sp>
    <xdr:clientData/>
  </xdr:twoCellAnchor>
  <xdr:twoCellAnchor>
    <xdr:from>
      <xdr:col>8</xdr:col>
      <xdr:colOff>58347</xdr:colOff>
      <xdr:row>65</xdr:row>
      <xdr:rowOff>18752</xdr:rowOff>
    </xdr:from>
    <xdr:to>
      <xdr:col>8</xdr:col>
      <xdr:colOff>491031</xdr:colOff>
      <xdr:row>66</xdr:row>
      <xdr:rowOff>114412</xdr:rowOff>
    </xdr:to>
    <xdr:sp macro="" textlink="" fLocksText="0">
      <xdr:nvSpPr>
        <xdr:cNvPr id="862" name="角丸四角形吹き出し 4">
          <a:extLst>
            <a:ext uri="{FF2B5EF4-FFF2-40B4-BE49-F238E27FC236}">
              <a16:creationId xmlns:a16="http://schemas.microsoft.com/office/drawing/2014/main" id="{1F11E640-DACC-44A0-93F8-04C3C2792568}"/>
            </a:ext>
          </a:extLst>
        </xdr:cNvPr>
        <xdr:cNvSpPr/>
      </xdr:nvSpPr>
      <xdr:spPr>
        <a:xfrm>
          <a:off x="6362700" y="12620625"/>
          <a:ext cx="476250" cy="323850"/>
        </a:xfrm>
        <a:prstGeom prst="wedgeRoundRectCallout">
          <a:avLst>
            <a:gd name="adj1" fmla="val 351793"/>
            <a:gd name="adj2" fmla="val 53645"/>
            <a:gd name="adj3" fmla="val 16667"/>
          </a:avLst>
        </a:prstGeom>
        <a:noFill/>
        <a:ln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lIns="91440" tIns="45720" rIns="91440" bIns="45720" anchor="t"/>
        <a:lstStyle/>
        <a:p>
          <a:pPr algn="l"/>
          <a:r>
            <a:rPr lang="ja-JP" altLang="en-US" sz="1100">
              <a:solidFill>
                <a:srgbClr val="000000"/>
              </a:solidFill>
            </a:rPr>
            <a:t>④</a:t>
          </a:r>
        </a:p>
      </xdr:txBody>
    </xdr:sp>
    <xdr:clientData/>
  </xdr:twoCellAnchor>
  <xdr:twoCellAnchor>
    <xdr:from>
      <xdr:col>5</xdr:col>
      <xdr:colOff>559000</xdr:colOff>
      <xdr:row>68</xdr:row>
      <xdr:rowOff>95548</xdr:rowOff>
    </xdr:from>
    <xdr:to>
      <xdr:col>6</xdr:col>
      <xdr:colOff>259955</xdr:colOff>
      <xdr:row>70</xdr:row>
      <xdr:rowOff>18752</xdr:rowOff>
    </xdr:to>
    <xdr:sp macro="" textlink="" fLocksText="0">
      <xdr:nvSpPr>
        <xdr:cNvPr id="863" name="角丸四角形吹き出し 5">
          <a:extLst>
            <a:ext uri="{FF2B5EF4-FFF2-40B4-BE49-F238E27FC236}">
              <a16:creationId xmlns:a16="http://schemas.microsoft.com/office/drawing/2014/main" id="{45D03B89-D62C-4C6B-8946-7DE5C2E8AEAA}"/>
            </a:ext>
          </a:extLst>
        </xdr:cNvPr>
        <xdr:cNvSpPr/>
      </xdr:nvSpPr>
      <xdr:spPr>
        <a:xfrm>
          <a:off x="4314825" y="13296900"/>
          <a:ext cx="552450" cy="381000"/>
        </a:xfrm>
        <a:prstGeom prst="wedgeRoundRectCallout">
          <a:avLst>
            <a:gd name="adj1" fmla="val -166758"/>
            <a:gd name="adj2" fmla="val 17106"/>
            <a:gd name="adj3" fmla="val 16667"/>
          </a:avLst>
        </a:prstGeom>
        <a:noFill/>
        <a:ln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lIns="91440" tIns="45720" rIns="91440" bIns="45720" anchor="t"/>
        <a:lstStyle/>
        <a:p>
          <a:pPr algn="l"/>
          <a:r>
            <a:rPr lang="ja-JP" altLang="en-US" sz="1100">
              <a:solidFill>
                <a:srgbClr val="000000"/>
              </a:solidFill>
            </a:rPr>
            <a:t>③</a:t>
          </a:r>
        </a:p>
      </xdr:txBody>
    </xdr:sp>
    <xdr:clientData/>
  </xdr:twoCellAnchor>
  <xdr:twoCellAnchor>
    <xdr:from>
      <xdr:col>9</xdr:col>
      <xdr:colOff>634679</xdr:colOff>
      <xdr:row>0</xdr:row>
      <xdr:rowOff>38398</xdr:rowOff>
    </xdr:from>
    <xdr:to>
      <xdr:col>11</xdr:col>
      <xdr:colOff>876538</xdr:colOff>
      <xdr:row>4</xdr:row>
      <xdr:rowOff>152698</xdr:rowOff>
    </xdr:to>
    <xdr:sp macro="" textlink="" fLocksText="0">
      <xdr:nvSpPr>
        <xdr:cNvPr id="864" name="正方形/長方形 1">
          <a:extLst>
            <a:ext uri="{FF2B5EF4-FFF2-40B4-BE49-F238E27FC236}">
              <a16:creationId xmlns:a16="http://schemas.microsoft.com/office/drawing/2014/main" id="{93DCA60B-FFC9-42BA-BC18-329429C30101}"/>
            </a:ext>
          </a:extLst>
        </xdr:cNvPr>
        <xdr:cNvSpPr/>
      </xdr:nvSpPr>
      <xdr:spPr>
        <a:xfrm>
          <a:off x="7905750" y="38100"/>
          <a:ext cx="1828800" cy="14954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lIns="91440" tIns="45720" rIns="91440" bIns="4572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654269</xdr:colOff>
      <xdr:row>0</xdr:row>
      <xdr:rowOff>38398</xdr:rowOff>
    </xdr:from>
    <xdr:to>
      <xdr:col>11</xdr:col>
      <xdr:colOff>876569</xdr:colOff>
      <xdr:row>1</xdr:row>
      <xdr:rowOff>103994</xdr:rowOff>
    </xdr:to>
    <xdr:sp macro="" textlink="" fLocksText="0">
      <xdr:nvSpPr>
        <xdr:cNvPr id="865" name="正方形/長方形 6">
          <a:extLst>
            <a:ext uri="{FF2B5EF4-FFF2-40B4-BE49-F238E27FC236}">
              <a16:creationId xmlns:a16="http://schemas.microsoft.com/office/drawing/2014/main" id="{E14FF0AC-B33E-4896-82A9-B9B65BE02965}"/>
            </a:ext>
          </a:extLst>
        </xdr:cNvPr>
        <xdr:cNvSpPr/>
      </xdr:nvSpPr>
      <xdr:spPr>
        <a:xfrm>
          <a:off x="7924800" y="38100"/>
          <a:ext cx="1809750" cy="295275"/>
        </a:xfrm>
        <a:prstGeom prst="rect">
          <a:avLst/>
        </a:prstGeom>
        <a:solidFill>
          <a:srgbClr val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lIns="91440" tIns="45720" rIns="91440" bIns="45720" anchor="t"/>
        <a:lstStyle/>
        <a:p>
          <a:pPr algn="ctr"/>
          <a:r>
            <a:rPr lang="ja-JP" altLang="en-US" sz="1100">
              <a:solidFill>
                <a:schemeClr val="tx1"/>
              </a:solidFill>
            </a:rPr>
            <a:t>京都府の受付欄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51758</xdr:colOff>
      <xdr:row>1</xdr:row>
      <xdr:rowOff>120770</xdr:rowOff>
    </xdr:from>
    <xdr:to>
      <xdr:col>17</xdr:col>
      <xdr:colOff>500332</xdr:colOff>
      <xdr:row>45</xdr:row>
      <xdr:rowOff>60385</xdr:rowOff>
    </xdr:to>
    <xdr:pic>
      <xdr:nvPicPr>
        <xdr:cNvPr id="13321" name="図 1">
          <a:extLst>
            <a:ext uri="{FF2B5EF4-FFF2-40B4-BE49-F238E27FC236}">
              <a16:creationId xmlns:a16="http://schemas.microsoft.com/office/drawing/2014/main" id="{82C31329-778D-4EEB-83DC-2238FDCBE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8" y="276045"/>
          <a:ext cx="11007306" cy="6771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129396</xdr:colOff>
      <xdr:row>48</xdr:row>
      <xdr:rowOff>51758</xdr:rowOff>
    </xdr:from>
    <xdr:to>
      <xdr:col>17</xdr:col>
      <xdr:colOff>526211</xdr:colOff>
      <xdr:row>92</xdr:row>
      <xdr:rowOff>120770</xdr:rowOff>
    </xdr:to>
    <xdr:pic>
      <xdr:nvPicPr>
        <xdr:cNvPr id="13322" name="図 2">
          <a:extLst>
            <a:ext uri="{FF2B5EF4-FFF2-40B4-BE49-F238E27FC236}">
              <a16:creationId xmlns:a16="http://schemas.microsoft.com/office/drawing/2014/main" id="{78C30E9E-105F-47B8-A57C-409E05326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96" y="7504981"/>
          <a:ext cx="10955547" cy="6901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129396</xdr:colOff>
      <xdr:row>96</xdr:row>
      <xdr:rowOff>51758</xdr:rowOff>
    </xdr:from>
    <xdr:to>
      <xdr:col>8</xdr:col>
      <xdr:colOff>120770</xdr:colOff>
      <xdr:row>142</xdr:row>
      <xdr:rowOff>51758</xdr:rowOff>
    </xdr:to>
    <xdr:pic>
      <xdr:nvPicPr>
        <xdr:cNvPr id="13323" name="図 3">
          <a:extLst>
            <a:ext uri="{FF2B5EF4-FFF2-40B4-BE49-F238E27FC236}">
              <a16:creationId xmlns:a16="http://schemas.microsoft.com/office/drawing/2014/main" id="{3A15DBBC-C69A-4DC5-B227-566640FD8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96" y="14958204"/>
          <a:ext cx="4960189" cy="7142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284672</xdr:colOff>
      <xdr:row>96</xdr:row>
      <xdr:rowOff>43132</xdr:rowOff>
    </xdr:from>
    <xdr:to>
      <xdr:col>16</xdr:col>
      <xdr:colOff>569343</xdr:colOff>
      <xdr:row>141</xdr:row>
      <xdr:rowOff>138023</xdr:rowOff>
    </xdr:to>
    <xdr:pic>
      <xdr:nvPicPr>
        <xdr:cNvPr id="13324" name="図 4">
          <a:extLst>
            <a:ext uri="{FF2B5EF4-FFF2-40B4-BE49-F238E27FC236}">
              <a16:creationId xmlns:a16="http://schemas.microsoft.com/office/drawing/2014/main" id="{F5BDAD08-467B-4EAE-870F-F2EE9D4B1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3487" y="14949577"/>
          <a:ext cx="5253487" cy="7082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O74"/>
  <sheetViews>
    <sheetView tabSelected="1" topLeftCell="A43" zoomScaleNormal="100" zoomScaleSheetLayoutView="80" workbookViewId="0">
      <selection activeCell="N52" sqref="N52"/>
    </sheetView>
  </sheetViews>
  <sheetFormatPr defaultColWidth="9.140625" defaultRowHeight="13.5" x14ac:dyDescent="0.15"/>
  <cols>
    <col min="1" max="1" width="4.85546875" style="1" customWidth="1"/>
    <col min="2" max="2" width="5.7109375" style="1" customWidth="1"/>
    <col min="3" max="3" width="7.140625" style="1" customWidth="1"/>
    <col min="4" max="5" width="15.42578125" style="1" customWidth="1"/>
    <col min="6" max="6" width="11.5703125" style="1" customWidth="1"/>
    <col min="7" max="7" width="11.140625" style="1" customWidth="1"/>
    <col min="8" max="8" width="11.42578125" style="1" customWidth="1"/>
    <col min="9" max="9" width="12" style="1" customWidth="1"/>
    <col min="10" max="10" width="9.7109375" style="1" customWidth="1"/>
    <col min="11" max="11" width="10.5703125" style="1" customWidth="1"/>
    <col min="12" max="12" width="12.85546875" style="1" customWidth="1"/>
    <col min="13" max="13" width="25.7109375" style="1" customWidth="1"/>
    <col min="14" max="14" width="20.140625" style="1" customWidth="1"/>
    <col min="15" max="16384" width="9.140625" style="1"/>
  </cols>
  <sheetData>
    <row r="1" spans="1:15" ht="18" customHeight="1" x14ac:dyDescent="0.15">
      <c r="A1" s="238" t="s">
        <v>178</v>
      </c>
      <c r="B1" s="238"/>
      <c r="C1" s="238"/>
      <c r="D1" s="238"/>
      <c r="E1" s="238"/>
      <c r="F1" s="238"/>
      <c r="G1" s="238"/>
      <c r="H1" s="238"/>
      <c r="I1" s="238"/>
      <c r="J1" s="238"/>
    </row>
    <row r="2" spans="1:15" ht="48.75" customHeight="1" x14ac:dyDescent="0.15">
      <c r="A2" s="239" t="s">
        <v>146</v>
      </c>
      <c r="B2" s="240"/>
      <c r="C2" s="240"/>
      <c r="D2" s="241"/>
      <c r="E2" s="242"/>
      <c r="F2" s="243"/>
      <c r="G2" s="243"/>
      <c r="H2" s="243"/>
      <c r="I2" s="244"/>
      <c r="K2" s="122"/>
      <c r="L2" s="123"/>
    </row>
    <row r="3" spans="1:15" ht="32.25" customHeight="1" x14ac:dyDescent="0.25">
      <c r="A3" s="246" t="s">
        <v>138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</row>
    <row r="4" spans="1:15" ht="9.75" customHeight="1" x14ac:dyDescent="0.15">
      <c r="A4" s="245" t="s">
        <v>137</v>
      </c>
      <c r="B4" s="245"/>
      <c r="C4" s="245"/>
      <c r="D4" s="245"/>
      <c r="E4" s="245"/>
      <c r="F4" s="245"/>
      <c r="G4" s="245"/>
      <c r="H4" s="245"/>
      <c r="I4" s="245"/>
      <c r="J4" s="245"/>
      <c r="K4" s="124"/>
      <c r="L4" s="124"/>
    </row>
    <row r="5" spans="1:15" ht="13.7" customHeight="1" x14ac:dyDescent="0.15">
      <c r="A5" s="247" t="s">
        <v>177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15" ht="21" x14ac:dyDescent="0.15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3"/>
      <c r="N6" s="3"/>
      <c r="O6" s="3"/>
    </row>
    <row r="7" spans="1:15" ht="13.7" customHeight="1" x14ac:dyDescent="0.15">
      <c r="A7" s="247"/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3"/>
      <c r="N7" s="3"/>
      <c r="O7" s="3"/>
    </row>
    <row r="8" spans="1:15" ht="14.25" x14ac:dyDescent="0.15">
      <c r="A8" s="247"/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4"/>
      <c r="N8" s="4"/>
      <c r="O8" s="4"/>
    </row>
    <row r="9" spans="1:15" ht="51" customHeight="1" x14ac:dyDescent="0.15">
      <c r="A9" s="247"/>
      <c r="B9" s="247"/>
      <c r="C9" s="247"/>
      <c r="D9" s="247"/>
      <c r="E9" s="247"/>
      <c r="F9" s="247"/>
      <c r="G9" s="247"/>
      <c r="H9" s="247"/>
      <c r="I9" s="247"/>
      <c r="J9" s="247"/>
      <c r="K9" s="247"/>
      <c r="L9" s="247"/>
      <c r="M9" s="4"/>
      <c r="N9" s="4"/>
      <c r="O9" s="4"/>
    </row>
    <row r="10" spans="1:15" ht="12.75" customHeight="1" x14ac:dyDescent="0.15">
      <c r="B10" s="1" t="s">
        <v>71</v>
      </c>
      <c r="C10" s="7"/>
      <c r="D10" s="7"/>
    </row>
    <row r="11" spans="1:15" s="9" customFormat="1" ht="13.7" customHeight="1" thickBot="1" x14ac:dyDescent="0.2">
      <c r="B11" s="8" t="s">
        <v>68</v>
      </c>
      <c r="C11" s="43"/>
      <c r="D11" s="229" t="s">
        <v>60</v>
      </c>
      <c r="E11" s="230"/>
      <c r="F11" s="19"/>
      <c r="G11" s="46" t="s">
        <v>1</v>
      </c>
      <c r="H11" s="22" t="s">
        <v>69</v>
      </c>
      <c r="I11" s="23"/>
      <c r="J11" s="23"/>
      <c r="K11" s="24"/>
    </row>
    <row r="12" spans="1:15" s="9" customFormat="1" ht="13.7" customHeight="1" thickTop="1" x14ac:dyDescent="0.15">
      <c r="B12" s="10">
        <v>1</v>
      </c>
      <c r="C12" s="44"/>
      <c r="D12" s="236" t="s">
        <v>6</v>
      </c>
      <c r="E12" s="237"/>
      <c r="F12" s="20"/>
      <c r="G12" s="40">
        <v>16</v>
      </c>
      <c r="H12" s="25" t="s">
        <v>33</v>
      </c>
      <c r="I12" s="26"/>
      <c r="J12" s="26"/>
      <c r="K12" s="27"/>
    </row>
    <row r="13" spans="1:15" s="9" customFormat="1" ht="11.25" x14ac:dyDescent="0.15">
      <c r="B13" s="11">
        <v>2</v>
      </c>
      <c r="C13" s="45"/>
      <c r="D13" s="231" t="s">
        <v>10</v>
      </c>
      <c r="E13" s="232"/>
      <c r="F13" s="21"/>
      <c r="G13" s="41">
        <v>17</v>
      </c>
      <c r="H13" s="28" t="s">
        <v>34</v>
      </c>
      <c r="I13" s="29"/>
      <c r="J13" s="29"/>
      <c r="K13" s="30"/>
    </row>
    <row r="14" spans="1:15" s="9" customFormat="1" ht="11.25" x14ac:dyDescent="0.15">
      <c r="B14" s="11">
        <v>3</v>
      </c>
      <c r="C14" s="45"/>
      <c r="D14" s="231" t="s">
        <v>12</v>
      </c>
      <c r="E14" s="232"/>
      <c r="F14" s="21"/>
      <c r="G14" s="41">
        <v>18</v>
      </c>
      <c r="H14" s="28" t="s">
        <v>37</v>
      </c>
      <c r="I14" s="29"/>
      <c r="J14" s="29"/>
      <c r="K14" s="30"/>
    </row>
    <row r="15" spans="1:15" s="9" customFormat="1" ht="11.25" x14ac:dyDescent="0.15">
      <c r="B15" s="11">
        <v>4</v>
      </c>
      <c r="C15" s="45"/>
      <c r="D15" s="231" t="s">
        <v>13</v>
      </c>
      <c r="E15" s="232"/>
      <c r="F15" s="21"/>
      <c r="G15" s="41">
        <v>19</v>
      </c>
      <c r="H15" s="28" t="s">
        <v>40</v>
      </c>
      <c r="I15" s="29"/>
      <c r="J15" s="29"/>
      <c r="K15" s="30"/>
    </row>
    <row r="16" spans="1:15" s="9" customFormat="1" ht="11.25" x14ac:dyDescent="0.15">
      <c r="B16" s="11">
        <v>5</v>
      </c>
      <c r="C16" s="45"/>
      <c r="D16" s="231" t="s">
        <v>14</v>
      </c>
      <c r="E16" s="232"/>
      <c r="F16" s="21"/>
      <c r="G16" s="41">
        <v>20</v>
      </c>
      <c r="H16" s="28" t="s">
        <v>41</v>
      </c>
      <c r="I16" s="29"/>
      <c r="J16" s="29"/>
      <c r="K16" s="30"/>
    </row>
    <row r="17" spans="1:12" s="9" customFormat="1" ht="11.25" x14ac:dyDescent="0.15">
      <c r="B17" s="11">
        <v>6</v>
      </c>
      <c r="C17" s="45"/>
      <c r="D17" s="231" t="s">
        <v>15</v>
      </c>
      <c r="E17" s="232"/>
      <c r="F17" s="21"/>
      <c r="G17" s="41">
        <v>21</v>
      </c>
      <c r="H17" s="28" t="s">
        <v>42</v>
      </c>
      <c r="I17" s="29"/>
      <c r="J17" s="29"/>
      <c r="K17" s="30"/>
    </row>
    <row r="18" spans="1:12" s="9" customFormat="1" ht="11.25" x14ac:dyDescent="0.15">
      <c r="B18" s="11">
        <v>7</v>
      </c>
      <c r="C18" s="45"/>
      <c r="D18" s="231" t="s">
        <v>16</v>
      </c>
      <c r="E18" s="232"/>
      <c r="F18" s="21"/>
      <c r="G18" s="41">
        <v>22</v>
      </c>
      <c r="H18" s="28" t="s">
        <v>43</v>
      </c>
      <c r="I18" s="29"/>
      <c r="J18" s="29"/>
      <c r="K18" s="30"/>
    </row>
    <row r="19" spans="1:12" s="9" customFormat="1" ht="11.25" x14ac:dyDescent="0.15">
      <c r="B19" s="11">
        <v>8</v>
      </c>
      <c r="C19" s="45"/>
      <c r="D19" s="231" t="s">
        <v>17</v>
      </c>
      <c r="E19" s="232"/>
      <c r="F19" s="21"/>
      <c r="G19" s="41">
        <v>23</v>
      </c>
      <c r="H19" s="28" t="s">
        <v>44</v>
      </c>
      <c r="I19" s="29"/>
      <c r="J19" s="29"/>
      <c r="K19" s="30"/>
    </row>
    <row r="20" spans="1:12" s="9" customFormat="1" ht="11.25" x14ac:dyDescent="0.15">
      <c r="B20" s="11">
        <v>9</v>
      </c>
      <c r="C20" s="45"/>
      <c r="D20" s="231" t="s">
        <v>20</v>
      </c>
      <c r="E20" s="232"/>
      <c r="F20" s="21"/>
      <c r="G20" s="41">
        <v>24</v>
      </c>
      <c r="H20" s="28" t="s">
        <v>45</v>
      </c>
      <c r="I20" s="29"/>
      <c r="J20" s="29"/>
      <c r="K20" s="30"/>
    </row>
    <row r="21" spans="1:12" s="9" customFormat="1" ht="11.25" x14ac:dyDescent="0.15">
      <c r="B21" s="11">
        <v>10</v>
      </c>
      <c r="C21" s="45"/>
      <c r="D21" s="231" t="s">
        <v>21</v>
      </c>
      <c r="E21" s="232"/>
      <c r="F21" s="21"/>
      <c r="G21" s="41">
        <v>25</v>
      </c>
      <c r="H21" s="28" t="s">
        <v>46</v>
      </c>
      <c r="I21" s="29"/>
      <c r="J21" s="29"/>
      <c r="K21" s="30"/>
    </row>
    <row r="22" spans="1:12" s="9" customFormat="1" ht="11.25" x14ac:dyDescent="0.15">
      <c r="B22" s="11">
        <v>11</v>
      </c>
      <c r="C22" s="45"/>
      <c r="D22" s="231" t="s">
        <v>22</v>
      </c>
      <c r="E22" s="232"/>
      <c r="F22" s="21"/>
      <c r="G22" s="41">
        <v>100</v>
      </c>
      <c r="H22" s="28" t="s">
        <v>50</v>
      </c>
      <c r="I22" s="29"/>
      <c r="J22" s="29"/>
      <c r="K22" s="30"/>
    </row>
    <row r="23" spans="1:12" s="9" customFormat="1" ht="11.25" x14ac:dyDescent="0.15">
      <c r="B23" s="11">
        <v>12</v>
      </c>
      <c r="C23" s="45"/>
      <c r="D23" s="231" t="s">
        <v>23</v>
      </c>
      <c r="E23" s="232"/>
      <c r="F23" s="21"/>
      <c r="G23" s="41">
        <v>101</v>
      </c>
      <c r="H23" s="28" t="s">
        <v>51</v>
      </c>
      <c r="I23" s="29"/>
      <c r="J23" s="29"/>
      <c r="K23" s="30"/>
    </row>
    <row r="24" spans="1:12" s="9" customFormat="1" ht="11.25" x14ac:dyDescent="0.15">
      <c r="B24" s="11">
        <v>13</v>
      </c>
      <c r="C24" s="45"/>
      <c r="D24" s="231" t="s">
        <v>24</v>
      </c>
      <c r="E24" s="232"/>
      <c r="F24" s="21"/>
      <c r="G24" s="41">
        <v>102</v>
      </c>
      <c r="H24" s="28" t="s">
        <v>52</v>
      </c>
      <c r="I24" s="29"/>
      <c r="J24" s="29"/>
      <c r="K24" s="30"/>
    </row>
    <row r="25" spans="1:12" s="9" customFormat="1" ht="11.25" x14ac:dyDescent="0.15">
      <c r="B25" s="11">
        <v>14</v>
      </c>
      <c r="C25" s="45"/>
      <c r="D25" s="231" t="s">
        <v>28</v>
      </c>
      <c r="E25" s="232"/>
      <c r="F25" s="21"/>
      <c r="G25" s="41">
        <v>103</v>
      </c>
      <c r="H25" s="28" t="s">
        <v>53</v>
      </c>
      <c r="I25" s="29"/>
      <c r="J25" s="29"/>
      <c r="K25" s="30"/>
    </row>
    <row r="26" spans="1:12" s="9" customFormat="1" ht="11.25" x14ac:dyDescent="0.15">
      <c r="B26" s="11">
        <v>15</v>
      </c>
      <c r="C26" s="45"/>
      <c r="D26" s="231" t="s">
        <v>32</v>
      </c>
      <c r="E26" s="232"/>
      <c r="F26" s="21"/>
      <c r="G26" s="42"/>
      <c r="H26" s="28"/>
      <c r="I26" s="29"/>
      <c r="J26" s="29"/>
      <c r="K26" s="30"/>
    </row>
    <row r="27" spans="1:12" x14ac:dyDescent="0.15">
      <c r="B27" s="125" t="s">
        <v>61</v>
      </c>
    </row>
    <row r="28" spans="1:12" ht="9.75" customHeight="1" x14ac:dyDescent="0.15"/>
    <row r="29" spans="1:12" ht="15.75" customHeight="1" x14ac:dyDescent="0.15">
      <c r="B29" s="2" t="s">
        <v>78</v>
      </c>
    </row>
    <row r="30" spans="1:12" ht="13.7" customHeight="1" x14ac:dyDescent="0.15">
      <c r="A30" s="2" t="s">
        <v>79</v>
      </c>
      <c r="D30" s="55"/>
    </row>
    <row r="31" spans="1:12" ht="15" customHeight="1" x14ac:dyDescent="0.15">
      <c r="A31" s="51" t="s">
        <v>67</v>
      </c>
      <c r="B31" s="51" t="s">
        <v>123</v>
      </c>
      <c r="C31" s="51" t="s">
        <v>1</v>
      </c>
      <c r="D31" s="52" t="s">
        <v>2</v>
      </c>
      <c r="E31" s="53" t="s">
        <v>66</v>
      </c>
      <c r="F31" s="54"/>
      <c r="G31" s="212" t="s">
        <v>3</v>
      </c>
      <c r="H31" s="215"/>
      <c r="I31" s="212" t="s">
        <v>5</v>
      </c>
      <c r="J31" s="226"/>
      <c r="K31" s="212" t="s">
        <v>65</v>
      </c>
      <c r="L31" s="215"/>
    </row>
    <row r="32" spans="1:12" ht="15" customHeight="1" x14ac:dyDescent="0.15">
      <c r="A32" s="31">
        <v>1</v>
      </c>
      <c r="B32" s="218" t="s">
        <v>124</v>
      </c>
      <c r="C32" s="168"/>
      <c r="D32" s="320" t="str">
        <f>IF(C32="","",LOOKUP(C32,係数!$A$3:$A$31,係数!$B$3:$B$31))</f>
        <v/>
      </c>
      <c r="E32" s="174"/>
      <c r="F32" s="17" t="str">
        <f>IF(C32="","",LOOKUP(C32,係数!$A$3:$A$31,係数!$C$3:$C$31))</f>
        <v/>
      </c>
      <c r="G32" s="13" t="str">
        <f>IF(C32="","",LOOKUP(C32,係数!$A$3:$A$31,係数!$E$3:$E$31))</f>
        <v/>
      </c>
      <c r="H32" s="14" t="str">
        <f>IF(C32="","",LOOKUP(C32,係数!$A$3:$A$31,係数!$F$3:$F$31))</f>
        <v/>
      </c>
      <c r="I32" s="13" t="str">
        <f>IF(C32="","",LOOKUP(C32,係数!$A$3:$A$31,係数!$G$3:$G$31))</f>
        <v/>
      </c>
      <c r="J32" s="17" t="str">
        <f>IF(C32="","",LOOKUP(C32,係数!$A$3:$A$31,係数!$H$3:$H$31))</f>
        <v/>
      </c>
      <c r="K32" s="47" t="str">
        <f>IF(C32="","",IF(C32=25,ROUNDDOWN(E32*I32*44/12,1),IF(C32=103,ROUNDDOWN(E32*I32*44/12,1),ROUNDDOWN(E32*G32*I32*44/12,1))))</f>
        <v/>
      </c>
      <c r="L32" s="33" t="s">
        <v>63</v>
      </c>
    </row>
    <row r="33" spans="1:12" ht="15" customHeight="1" x14ac:dyDescent="0.15">
      <c r="A33" s="32">
        <f>+A32+1</f>
        <v>2</v>
      </c>
      <c r="B33" s="219"/>
      <c r="C33" s="169"/>
      <c r="D33" s="321" t="str">
        <f>IF(C33="","",LOOKUP(C33,係数!$A$3:$A$31,係数!$B$3:$B$31))</f>
        <v/>
      </c>
      <c r="E33" s="175"/>
      <c r="F33" s="18" t="str">
        <f>IF(C33="","",LOOKUP(C33,係数!$A$3:$A$31,係数!$C$3:$C$31))</f>
        <v/>
      </c>
      <c r="G33" s="15" t="str">
        <f>IF(C33="","",LOOKUP(C33,係数!$A$3:$A$31,係数!$E$3:$E$31))</f>
        <v/>
      </c>
      <c r="H33" s="16" t="str">
        <f>IF(C33="","",LOOKUP(C33,係数!$A$3:$A$31,係数!$F$3:$F$31))</f>
        <v/>
      </c>
      <c r="I33" s="15" t="str">
        <f>IF(C33="","",LOOKUP(C33,係数!$A$3:$A$31,係数!$G$3:$G$31))</f>
        <v/>
      </c>
      <c r="J33" s="18" t="str">
        <f>IF(C33="","",LOOKUP(C33,係数!$A$3:$A$31,係数!$H$3:$H$31))</f>
        <v/>
      </c>
      <c r="K33" s="48" t="str">
        <f t="shared" ref="K33:K43" si="0">IF(C33="","",IF(C33=25,ROUNDDOWN(E33*I33*44/12,1),IF(C33=103,ROUNDDOWN(E33*I33*44/12,1),ROUNDDOWN(E33*G33*I33*44/12,1))))</f>
        <v/>
      </c>
      <c r="L33" s="34" t="s">
        <v>64</v>
      </c>
    </row>
    <row r="34" spans="1:12" ht="15" customHeight="1" x14ac:dyDescent="0.15">
      <c r="A34" s="98">
        <f t="shared" ref="A34:A41" si="1">+A33+1</f>
        <v>3</v>
      </c>
      <c r="B34" s="220"/>
      <c r="C34" s="170"/>
      <c r="D34" s="322" t="str">
        <f>IF(C34="","",LOOKUP(C34,係数!$A$3:$A$31,係数!$B$3:$B$31))</f>
        <v/>
      </c>
      <c r="E34" s="176"/>
      <c r="F34" s="100" t="str">
        <f>IF(C34="","",LOOKUP(C34,係数!$A$3:$A$31,係数!$C$3:$C$31))</f>
        <v/>
      </c>
      <c r="G34" s="101" t="str">
        <f>IF(C34="","",LOOKUP(C34,係数!$A$3:$A$31,係数!$E$3:$E$31))</f>
        <v/>
      </c>
      <c r="H34" s="102" t="str">
        <f>IF(C34="","",LOOKUP(C34,係数!$A$3:$A$31,係数!$F$3:$F$31))</f>
        <v/>
      </c>
      <c r="I34" s="101" t="str">
        <f>IF(C34="","",LOOKUP(C34,係数!$A$3:$A$31,係数!$G$3:$G$31))</f>
        <v/>
      </c>
      <c r="J34" s="100" t="str">
        <f>IF(C34="","",LOOKUP(C34,係数!$A$3:$A$31,係数!$H$3:$H$31))</f>
        <v/>
      </c>
      <c r="K34" s="103" t="str">
        <f t="shared" si="0"/>
        <v/>
      </c>
      <c r="L34" s="104" t="s">
        <v>126</v>
      </c>
    </row>
    <row r="35" spans="1:12" ht="15" customHeight="1" x14ac:dyDescent="0.15">
      <c r="A35" s="117"/>
      <c r="B35" s="118"/>
      <c r="C35" s="171"/>
      <c r="D35" s="323"/>
      <c r="E35" s="171"/>
      <c r="F35" s="118"/>
      <c r="G35" s="118"/>
      <c r="H35" s="118"/>
      <c r="I35" s="221" t="s">
        <v>125</v>
      </c>
      <c r="J35" s="222"/>
      <c r="K35" s="107">
        <f>SUM(K32:K34)</f>
        <v>0</v>
      </c>
      <c r="L35" s="105" t="s">
        <v>127</v>
      </c>
    </row>
    <row r="36" spans="1:12" ht="15" customHeight="1" x14ac:dyDescent="0.15">
      <c r="A36" s="31">
        <f>+A34+1</f>
        <v>4</v>
      </c>
      <c r="B36" s="233" t="s">
        <v>131</v>
      </c>
      <c r="C36" s="168"/>
      <c r="D36" s="320" t="str">
        <f>IF(C36="","",LOOKUP(C36,係数!$A$3:$A$31,係数!$B$3:$B$31))</f>
        <v/>
      </c>
      <c r="E36" s="174"/>
      <c r="F36" s="17" t="str">
        <f>IF(C36="","",LOOKUP(C36,係数!$A$3:$A$31,係数!$C$3:$C$31))</f>
        <v/>
      </c>
      <c r="G36" s="13" t="str">
        <f>IF(C36="","",LOOKUP(C36,係数!$A$3:$A$31,係数!$E$3:$E$31))</f>
        <v/>
      </c>
      <c r="H36" s="14" t="str">
        <f>IF(C36="","",LOOKUP(C36,係数!$A$3:$A$31,係数!$F$3:$F$31))</f>
        <v/>
      </c>
      <c r="I36" s="13" t="str">
        <f>IF(C36="","",LOOKUP(C36,係数!$A$3:$A$31,係数!$G$3:$G$31))</f>
        <v/>
      </c>
      <c r="J36" s="17" t="str">
        <f>IF(C36="","",LOOKUP(C36,係数!$A$3:$A$31,係数!$H$3:$H$31))</f>
        <v/>
      </c>
      <c r="K36" s="47" t="str">
        <f t="shared" si="0"/>
        <v/>
      </c>
      <c r="L36" s="33" t="s">
        <v>64</v>
      </c>
    </row>
    <row r="37" spans="1:12" ht="15" customHeight="1" x14ac:dyDescent="0.15">
      <c r="A37" s="32">
        <f t="shared" si="1"/>
        <v>5</v>
      </c>
      <c r="B37" s="234"/>
      <c r="C37" s="169"/>
      <c r="D37" s="321" t="str">
        <f>IF(C37="","",LOOKUP(C37,係数!$A$3:$A$31,係数!$B$3:$B$31))</f>
        <v/>
      </c>
      <c r="E37" s="175"/>
      <c r="F37" s="18" t="str">
        <f>IF(C37="","",LOOKUP(C37,係数!$A$3:$A$31,係数!$C$3:$C$31))</f>
        <v/>
      </c>
      <c r="G37" s="15" t="str">
        <f>IF(C37="","",LOOKUP(C37,係数!$A$3:$A$31,係数!$E$3:$E$31))</f>
        <v/>
      </c>
      <c r="H37" s="16" t="str">
        <f>IF(C37="","",LOOKUP(C37,係数!$A$3:$A$31,係数!$F$3:$F$31))</f>
        <v/>
      </c>
      <c r="I37" s="15" t="str">
        <f>IF(C37="","",LOOKUP(C37,係数!$A$3:$A$31,係数!$G$3:$G$31))</f>
        <v/>
      </c>
      <c r="J37" s="18" t="str">
        <f>IF(C37="","",LOOKUP(C37,係数!$A$3:$A$31,係数!$H$3:$H$31))</f>
        <v/>
      </c>
      <c r="K37" s="48" t="str">
        <f t="shared" si="0"/>
        <v/>
      </c>
      <c r="L37" s="34" t="s">
        <v>64</v>
      </c>
    </row>
    <row r="38" spans="1:12" ht="15" customHeight="1" x14ac:dyDescent="0.15">
      <c r="A38" s="98">
        <f t="shared" si="1"/>
        <v>6</v>
      </c>
      <c r="B38" s="235"/>
      <c r="C38" s="170"/>
      <c r="D38" s="322" t="str">
        <f>IF(C38="","",LOOKUP(C38,係数!$A$3:$A$31,係数!$B$3:$B$31))</f>
        <v/>
      </c>
      <c r="E38" s="176"/>
      <c r="F38" s="100" t="str">
        <f>IF(C38="","",LOOKUP(C38,係数!$A$3:$A$31,係数!$C$3:$C$31))</f>
        <v/>
      </c>
      <c r="G38" s="101" t="str">
        <f>IF(C38="","",LOOKUP(C38,係数!$A$3:$A$31,係数!$E$3:$E$31))</f>
        <v/>
      </c>
      <c r="H38" s="102" t="str">
        <f>IF(C38="","",LOOKUP(C38,係数!$A$3:$A$31,係数!$F$3:$F$31))</f>
        <v/>
      </c>
      <c r="I38" s="101" t="str">
        <f>IF(C38="","",LOOKUP(C38,係数!$A$3:$A$31,係数!$G$3:$G$31))</f>
        <v/>
      </c>
      <c r="J38" s="100" t="str">
        <f>IF(C38="","",LOOKUP(C38,係数!$A$3:$A$31,係数!$H$3:$H$31))</f>
        <v/>
      </c>
      <c r="K38" s="103" t="str">
        <f t="shared" si="0"/>
        <v/>
      </c>
      <c r="L38" s="104" t="s">
        <v>64</v>
      </c>
    </row>
    <row r="39" spans="1:12" ht="15" customHeight="1" x14ac:dyDescent="0.15">
      <c r="A39" s="117"/>
      <c r="B39" s="118"/>
      <c r="C39" s="171"/>
      <c r="D39" s="323"/>
      <c r="E39" s="171"/>
      <c r="F39" s="118"/>
      <c r="G39" s="118"/>
      <c r="H39" s="118"/>
      <c r="I39" s="221" t="s">
        <v>125</v>
      </c>
      <c r="J39" s="222"/>
      <c r="K39" s="107">
        <f>SUM(K36:K38)</f>
        <v>0</v>
      </c>
      <c r="L39" s="108" t="s">
        <v>127</v>
      </c>
    </row>
    <row r="40" spans="1:12" ht="15" customHeight="1" x14ac:dyDescent="0.15">
      <c r="A40" s="91">
        <f>+A38+1</f>
        <v>7</v>
      </c>
      <c r="B40" s="223" t="s">
        <v>134</v>
      </c>
      <c r="C40" s="172"/>
      <c r="D40" s="324" t="str">
        <f>IF(C40="","",LOOKUP(C40,係数!$A$3:$A$31,係数!$B$3:$B$31))</f>
        <v/>
      </c>
      <c r="E40" s="177"/>
      <c r="F40" s="93" t="str">
        <f>IF(C40="","",LOOKUP(C40,係数!$A$3:$A$31,係数!$C$3:$C$31))</f>
        <v/>
      </c>
      <c r="G40" s="94" t="str">
        <f>IF(C40="","",LOOKUP(C40,係数!$A$3:$A$31,係数!$E$3:$E$31))</f>
        <v/>
      </c>
      <c r="H40" s="95" t="str">
        <f>IF(C40="","",LOOKUP(C40,係数!$A$3:$A$31,係数!$F$3:$F$31))</f>
        <v/>
      </c>
      <c r="I40" s="94" t="str">
        <f>IF(C40="","",LOOKUP(C40,係数!$A$3:$A$31,係数!$G$3:$G$31))</f>
        <v/>
      </c>
      <c r="J40" s="93" t="str">
        <f>IF(C40="","",LOOKUP(C40,係数!$A$3:$A$31,係数!$H$3:$H$31))</f>
        <v/>
      </c>
      <c r="K40" s="96" t="str">
        <f t="shared" si="0"/>
        <v/>
      </c>
      <c r="L40" s="97" t="s">
        <v>64</v>
      </c>
    </row>
    <row r="41" spans="1:12" ht="15" customHeight="1" x14ac:dyDescent="0.15">
      <c r="A41" s="32">
        <f t="shared" si="1"/>
        <v>8</v>
      </c>
      <c r="B41" s="219"/>
      <c r="C41" s="169"/>
      <c r="D41" s="321" t="str">
        <f>IF(C41="","",LOOKUP(C41,係数!$A$3:$A$31,係数!$B$3:$B$31))</f>
        <v/>
      </c>
      <c r="E41" s="175"/>
      <c r="F41" s="18" t="str">
        <f>IF(C41="","",LOOKUP(C41,係数!$A$3:$A$31,係数!$C$3:$C$31))</f>
        <v/>
      </c>
      <c r="G41" s="15" t="str">
        <f>IF(C41="","",LOOKUP(C41,係数!$A$3:$A$31,係数!$E$3:$E$31))</f>
        <v/>
      </c>
      <c r="H41" s="16" t="str">
        <f>IF(C41="","",LOOKUP(C41,係数!$A$3:$A$31,係数!$F$3:$F$31))</f>
        <v/>
      </c>
      <c r="I41" s="15" t="str">
        <f>IF(C41="","",LOOKUP(C41,係数!$A$3:$A$31,係数!$G$3:$G$31))</f>
        <v/>
      </c>
      <c r="J41" s="18" t="str">
        <f>IF(C41="","",LOOKUP(C41,係数!$A$3:$A$31,係数!$H$3:$H$31))</f>
        <v/>
      </c>
      <c r="K41" s="48" t="str">
        <f t="shared" si="0"/>
        <v/>
      </c>
      <c r="L41" s="34" t="s">
        <v>64</v>
      </c>
    </row>
    <row r="42" spans="1:12" ht="15" customHeight="1" x14ac:dyDescent="0.15">
      <c r="A42" s="32">
        <f>+A41+1</f>
        <v>9</v>
      </c>
      <c r="B42" s="219"/>
      <c r="C42" s="169"/>
      <c r="D42" s="321" t="str">
        <f>IF(C42="","",LOOKUP(C42,係数!$A$3:$A$31,係数!$B$3:$B$31))</f>
        <v/>
      </c>
      <c r="E42" s="175"/>
      <c r="F42" s="18" t="str">
        <f>IF(C42="","",LOOKUP(C42,係数!$A$3:$A$31,係数!$C$3:$C$31))</f>
        <v/>
      </c>
      <c r="G42" s="15" t="str">
        <f>IF(C42="","",LOOKUP(C42,係数!$A$3:$A$31,係数!$E$3:$E$31))</f>
        <v/>
      </c>
      <c r="H42" s="16" t="str">
        <f>IF(C42="","",LOOKUP(C42,係数!$A$3:$A$31,係数!$F$3:$F$31))</f>
        <v/>
      </c>
      <c r="I42" s="15" t="str">
        <f>IF(C42="","",LOOKUP(C42,係数!$A$3:$A$31,係数!$G$3:$G$31))</f>
        <v/>
      </c>
      <c r="J42" s="18" t="str">
        <f>IF(C42="","",LOOKUP(C42,係数!$A$3:$A$31,係数!$H$3:$H$31))</f>
        <v/>
      </c>
      <c r="K42" s="96" t="str">
        <f t="shared" si="0"/>
        <v/>
      </c>
      <c r="L42" s="97" t="s">
        <v>64</v>
      </c>
    </row>
    <row r="43" spans="1:12" ht="15" customHeight="1" x14ac:dyDescent="0.15">
      <c r="A43" s="36">
        <f>+A42+1</f>
        <v>10</v>
      </c>
      <c r="B43" s="220"/>
      <c r="C43" s="173"/>
      <c r="D43" s="325" t="str">
        <f>IF(C43="","",LOOKUP(C43,係数!$A$3:$A$31,係数!$B$3:$B$31))</f>
        <v/>
      </c>
      <c r="E43" s="178"/>
      <c r="F43" s="38" t="str">
        <f>IF(C43="","",LOOKUP(C43,係数!$A$3:$A$31,係数!$C$3:$C$31))</f>
        <v/>
      </c>
      <c r="G43" s="37" t="str">
        <f>IF(C43="","",LOOKUP(C43,係数!$A$3:$A$31,係数!$E$3:$E$31))</f>
        <v/>
      </c>
      <c r="H43" s="39" t="str">
        <f>IF(C43="","",LOOKUP(C43,係数!$A$3:$A$31,係数!$F$3:$F$31))</f>
        <v/>
      </c>
      <c r="I43" s="37" t="str">
        <f>IF(C43="","",LOOKUP(C43,係数!$A$3:$A$31,係数!$G$3:$G$31))</f>
        <v/>
      </c>
      <c r="J43" s="38" t="str">
        <f>IF(C43="","",LOOKUP(C43,係数!$A$3:$A$31,係数!$H$3:$H$31))</f>
        <v/>
      </c>
      <c r="K43" s="103" t="str">
        <f t="shared" si="0"/>
        <v/>
      </c>
      <c r="L43" s="104" t="s">
        <v>64</v>
      </c>
    </row>
    <row r="44" spans="1:12" ht="15" customHeight="1" x14ac:dyDescent="0.15">
      <c r="A44" s="117"/>
      <c r="B44" s="118"/>
      <c r="C44" s="118"/>
      <c r="D44" s="118"/>
      <c r="E44" s="118"/>
      <c r="F44" s="118"/>
      <c r="G44" s="118"/>
      <c r="H44" s="118"/>
      <c r="I44" s="212" t="s">
        <v>125</v>
      </c>
      <c r="J44" s="213"/>
      <c r="K44" s="106">
        <f>SUM(K40:K43)</f>
        <v>0</v>
      </c>
      <c r="L44" s="105" t="s">
        <v>127</v>
      </c>
    </row>
    <row r="45" spans="1:12" ht="15" customHeight="1" x14ac:dyDescent="0.15">
      <c r="A45" s="214"/>
      <c r="B45" s="214"/>
      <c r="C45" s="214"/>
      <c r="D45" s="119"/>
      <c r="E45" s="119"/>
      <c r="F45" s="120"/>
      <c r="G45" s="120"/>
      <c r="H45" s="120"/>
      <c r="I45" s="212" t="s">
        <v>128</v>
      </c>
      <c r="J45" s="213"/>
      <c r="K45" s="107">
        <f>K35+K39+K44</f>
        <v>0</v>
      </c>
      <c r="L45" s="108" t="s">
        <v>64</v>
      </c>
    </row>
    <row r="46" spans="1:12" ht="16.5" customHeight="1" x14ac:dyDescent="0.15">
      <c r="A46" s="49" t="s">
        <v>62</v>
      </c>
      <c r="C46" s="49"/>
      <c r="D46" s="49"/>
      <c r="E46" s="50"/>
      <c r="F46" s="50"/>
      <c r="G46" s="50"/>
      <c r="H46" s="50"/>
      <c r="I46" s="35"/>
      <c r="J46" s="35"/>
      <c r="K46" s="35"/>
    </row>
    <row r="47" spans="1:12" ht="11.25" customHeight="1" x14ac:dyDescent="0.15">
      <c r="A47" s="49" t="s">
        <v>83</v>
      </c>
      <c r="C47" s="49"/>
      <c r="D47" s="49"/>
      <c r="E47" s="50"/>
      <c r="F47" s="50"/>
      <c r="G47" s="50"/>
      <c r="H47" s="50"/>
      <c r="I47" s="50"/>
      <c r="J47" s="50"/>
      <c r="K47" s="50"/>
    </row>
    <row r="48" spans="1:12" ht="11.25" customHeight="1" x14ac:dyDescent="0.15">
      <c r="B48" s="49"/>
      <c r="C48" s="49"/>
      <c r="D48" s="49"/>
      <c r="E48" s="50"/>
      <c r="F48" s="50"/>
      <c r="G48" s="50"/>
      <c r="H48" s="50"/>
      <c r="I48" s="50"/>
      <c r="J48" s="50"/>
      <c r="K48" s="50"/>
    </row>
    <row r="49" spans="1:12" ht="13.7" customHeight="1" x14ac:dyDescent="0.15">
      <c r="A49" s="2" t="s">
        <v>80</v>
      </c>
      <c r="D49" s="55"/>
      <c r="F49" s="50"/>
      <c r="G49" s="50"/>
      <c r="H49" s="50"/>
      <c r="I49" s="50"/>
      <c r="J49" s="50"/>
      <c r="K49" s="50"/>
    </row>
    <row r="50" spans="1:12" ht="15" customHeight="1" x14ac:dyDescent="0.15">
      <c r="A50" s="51" t="s">
        <v>67</v>
      </c>
      <c r="B50" s="51" t="s">
        <v>123</v>
      </c>
      <c r="C50" s="51" t="s">
        <v>1</v>
      </c>
      <c r="D50" s="52" t="s">
        <v>2</v>
      </c>
      <c r="E50" s="53" t="s">
        <v>66</v>
      </c>
      <c r="F50" s="54"/>
      <c r="G50" s="212" t="s">
        <v>3</v>
      </c>
      <c r="H50" s="215"/>
      <c r="I50" s="212" t="s">
        <v>5</v>
      </c>
      <c r="J50" s="226"/>
      <c r="K50" s="212" t="s">
        <v>65</v>
      </c>
      <c r="L50" s="215"/>
    </row>
    <row r="51" spans="1:12" ht="15" customHeight="1" x14ac:dyDescent="0.15">
      <c r="A51" s="31">
        <v>1</v>
      </c>
      <c r="B51" s="218" t="s">
        <v>124</v>
      </c>
      <c r="C51" s="168"/>
      <c r="D51" s="56" t="str">
        <f>IF(C51="","",LOOKUP(C51,係数!$A$3:$A$31,係数!$B$3:$B$31))</f>
        <v/>
      </c>
      <c r="E51" s="174"/>
      <c r="F51" s="17" t="str">
        <f>IF(C51="","",LOOKUP(C51,係数!$A$3:$A$31,係数!$C$3:$C$31))</f>
        <v/>
      </c>
      <c r="G51" s="13" t="str">
        <f>IF(C51="","",LOOKUP(C51,係数!$A$3:$A$31,係数!$E$3:$E$31))</f>
        <v/>
      </c>
      <c r="H51" s="14" t="str">
        <f>IF(C51="","",LOOKUP(C51,係数!$A$3:$A$31,係数!$F$3:$F$31))</f>
        <v/>
      </c>
      <c r="I51" s="13" t="str">
        <f>IF(C51="","",LOOKUP(C51,係数!$A$3:$A$31,係数!$G$3:$G$31))</f>
        <v/>
      </c>
      <c r="J51" s="17" t="str">
        <f>IF(C51="","",LOOKUP(C51,係数!$A$3:$A$31,係数!$H$3:$H$31))</f>
        <v/>
      </c>
      <c r="K51" s="164" t="str">
        <f>IF(C51="","",IF(C51=25,ROUNDUP(E51*I51*44/12,1),IF(C51=103,ROUNDUP(E51*I51*44/12,1),ROUNDDOWN(E51*G51*I51*44/12,1))))</f>
        <v/>
      </c>
      <c r="L51" s="33" t="s">
        <v>63</v>
      </c>
    </row>
    <row r="52" spans="1:12" ht="15" customHeight="1" x14ac:dyDescent="0.15">
      <c r="A52" s="32">
        <f>+A51+1</f>
        <v>2</v>
      </c>
      <c r="B52" s="219"/>
      <c r="C52" s="169"/>
      <c r="D52" s="57" t="str">
        <f>IF(C52="","",LOOKUP(C52,係数!$A$3:$A$31,係数!$B$3:$B$31))</f>
        <v/>
      </c>
      <c r="E52" s="175"/>
      <c r="F52" s="18" t="str">
        <f>IF(C52="","",LOOKUP(C52,係数!$A$3:$A$31,係数!$C$3:$C$31))</f>
        <v/>
      </c>
      <c r="G52" s="15" t="str">
        <f>IF(C52="","",LOOKUP(C52,係数!$A$3:$A$31,係数!$E$3:$E$31))</f>
        <v/>
      </c>
      <c r="H52" s="16" t="str">
        <f>IF(C52="","",LOOKUP(C52,係数!$A$3:$A$31,係数!$F$3:$F$31))</f>
        <v/>
      </c>
      <c r="I52" s="15" t="str">
        <f>IF(C52="","",LOOKUP(C52,係数!$A$3:$A$31,係数!$G$3:$G$31))</f>
        <v/>
      </c>
      <c r="J52" s="18" t="str">
        <f>IF(C52="","",LOOKUP(C52,係数!$A$3:$A$31,係数!$H$3:$H$31))</f>
        <v/>
      </c>
      <c r="K52" s="165" t="str">
        <f>IF(C52="","",IF(C52=25,ROUNDUP(E52*I52*44/12,1),IF(C52=103,ROUNDUP(E52*I52*44/12,1),ROUNDDOWN(E52*G52*I52*44/12,1))))</f>
        <v/>
      </c>
      <c r="L52" s="34" t="s">
        <v>64</v>
      </c>
    </row>
    <row r="53" spans="1:12" ht="15" customHeight="1" x14ac:dyDescent="0.15">
      <c r="A53" s="98">
        <f>+A52+1</f>
        <v>3</v>
      </c>
      <c r="B53" s="220"/>
      <c r="C53" s="170"/>
      <c r="D53" s="99" t="str">
        <f>IF(C53="","",LOOKUP(C53,係数!$A$3:$A$31,係数!$B$3:$B$31))</f>
        <v/>
      </c>
      <c r="E53" s="176"/>
      <c r="F53" s="100" t="str">
        <f>IF(C53="","",LOOKUP(C53,係数!$A$3:$A$31,係数!$C$3:$C$31))</f>
        <v/>
      </c>
      <c r="G53" s="101" t="str">
        <f>IF(C53="","",LOOKUP(C53,係数!$A$3:$A$31,係数!$E$3:$E$31))</f>
        <v/>
      </c>
      <c r="H53" s="102" t="str">
        <f>IF(C53="","",LOOKUP(C53,係数!$A$3:$A$31,係数!$F$3:$F$31))</f>
        <v/>
      </c>
      <c r="I53" s="101" t="str">
        <f>IF(C53="","",LOOKUP(C53,係数!$A$3:$A$31,係数!$G$3:$G$31))</f>
        <v/>
      </c>
      <c r="J53" s="100" t="str">
        <f>IF(C53="","",LOOKUP(C53,係数!$A$3:$A$31,係数!$H$3:$H$31))</f>
        <v/>
      </c>
      <c r="K53" s="166" t="str">
        <f>IF(C53="","",IF(C53=25,ROUNDUP(E53*I53*44/12,1),IF(C53=103,ROUNDUP(E53*I53*44/12,1),ROUNDDOWN(E53*G53*I53*44/12,1))))</f>
        <v/>
      </c>
      <c r="L53" s="104" t="s">
        <v>64</v>
      </c>
    </row>
    <row r="54" spans="1:12" ht="15" customHeight="1" x14ac:dyDescent="0.15">
      <c r="A54" s="117"/>
      <c r="B54" s="118"/>
      <c r="C54" s="171"/>
      <c r="D54" s="118"/>
      <c r="E54" s="171"/>
      <c r="F54" s="118"/>
      <c r="G54" s="118"/>
      <c r="H54" s="118"/>
      <c r="I54" s="212" t="s">
        <v>125</v>
      </c>
      <c r="J54" s="213"/>
      <c r="K54" s="107">
        <f>SUM(K51:K53)</f>
        <v>0</v>
      </c>
      <c r="L54" s="108" t="s">
        <v>127</v>
      </c>
    </row>
    <row r="55" spans="1:12" ht="15" customHeight="1" x14ac:dyDescent="0.15">
      <c r="A55" s="31">
        <f>+A53+1</f>
        <v>4</v>
      </c>
      <c r="B55" s="233" t="s">
        <v>131</v>
      </c>
      <c r="C55" s="168"/>
      <c r="D55" s="92" t="str">
        <f>IF(C55="","",LOOKUP(C55,係数!$A$3:$A$31,係数!$B$3:$B$31))</f>
        <v/>
      </c>
      <c r="E55" s="177"/>
      <c r="F55" s="93" t="str">
        <f>IF(C55="","",LOOKUP(C55,係数!$A$3:$A$31,係数!$C$3:$C$31))</f>
        <v/>
      </c>
      <c r="G55" s="94" t="str">
        <f>IF(C55="","",LOOKUP(C55,係数!$A$3:$A$31,係数!$E$3:$E$31))</f>
        <v/>
      </c>
      <c r="H55" s="95" t="str">
        <f>IF(C55="","",LOOKUP(C55,係数!$A$3:$A$31,係数!$F$3:$F$31))</f>
        <v/>
      </c>
      <c r="I55" s="94" t="str">
        <f>IF(C55="","",LOOKUP(C55,係数!$A$3:$A$31,係数!$G$3:$G$31))</f>
        <v/>
      </c>
      <c r="J55" s="93" t="str">
        <f>IF(C55="","",LOOKUP(C55,係数!$A$3:$A$31,係数!$H$3:$H$31))</f>
        <v/>
      </c>
      <c r="K55" s="167" t="str">
        <f>IF(C55="","",IF(C55=25,ROUNDUP(E55*I55*44/12,1),IF(C55=103,ROUNDUP(E55*I55*44/12,1),ROUNDDOWN(E55*G55*I55*44/12,1))))</f>
        <v/>
      </c>
      <c r="L55" s="97" t="s">
        <v>64</v>
      </c>
    </row>
    <row r="56" spans="1:12" ht="15" customHeight="1" x14ac:dyDescent="0.15">
      <c r="A56" s="32">
        <f>+A55+1</f>
        <v>5</v>
      </c>
      <c r="B56" s="234"/>
      <c r="C56" s="169"/>
      <c r="D56" s="57" t="str">
        <f>IF(C56="","",LOOKUP(C56,係数!$A$3:$A$31,係数!$B$3:$B$31))</f>
        <v/>
      </c>
      <c r="E56" s="175"/>
      <c r="F56" s="18" t="str">
        <f>IF(C56="","",LOOKUP(C56,係数!$A$3:$A$31,係数!$C$3:$C$31))</f>
        <v/>
      </c>
      <c r="G56" s="15" t="str">
        <f>IF(C56="","",LOOKUP(C56,係数!$A$3:$A$31,係数!$E$3:$E$31))</f>
        <v/>
      </c>
      <c r="H56" s="16" t="str">
        <f>IF(C56="","",LOOKUP(C56,係数!$A$3:$A$31,係数!$F$3:$F$31))</f>
        <v/>
      </c>
      <c r="I56" s="15" t="str">
        <f>IF(C56="","",LOOKUP(C56,係数!$A$3:$A$31,係数!$G$3:$G$31))</f>
        <v/>
      </c>
      <c r="J56" s="18" t="str">
        <f>IF(C56="","",LOOKUP(C56,係数!$A$3:$A$31,係数!$H$3:$H$31))</f>
        <v/>
      </c>
      <c r="K56" s="165" t="str">
        <f>IF(C56="","",IF(C56=25,ROUNDUP(E56*I56*44/12,1),IF(C56=103,ROUNDUP(E56*I56*44/12,1),ROUNDDOWN(E56*G56*I56*44/12,1))))</f>
        <v/>
      </c>
      <c r="L56" s="34" t="s">
        <v>64</v>
      </c>
    </row>
    <row r="57" spans="1:12" ht="15" customHeight="1" x14ac:dyDescent="0.15">
      <c r="A57" s="98">
        <f>+A56+1</f>
        <v>6</v>
      </c>
      <c r="B57" s="235"/>
      <c r="C57" s="170"/>
      <c r="D57" s="99" t="str">
        <f>IF(C57="","",LOOKUP(C57,係数!$A$3:$A$31,係数!$B$3:$B$31))</f>
        <v/>
      </c>
      <c r="E57" s="176"/>
      <c r="F57" s="100" t="str">
        <f>IF(C57="","",LOOKUP(C57,係数!$A$3:$A$31,係数!$C$3:$C$31))</f>
        <v/>
      </c>
      <c r="G57" s="101" t="str">
        <f>IF(C57="","",LOOKUP(C57,係数!$A$3:$A$31,係数!$E$3:$E$31))</f>
        <v/>
      </c>
      <c r="H57" s="102" t="str">
        <f>IF(C57="","",LOOKUP(C57,係数!$A$3:$A$31,係数!$F$3:$F$31))</f>
        <v/>
      </c>
      <c r="I57" s="101" t="str">
        <f>IF(C57="","",LOOKUP(C57,係数!$A$3:$A$31,係数!$G$3:$G$31))</f>
        <v/>
      </c>
      <c r="J57" s="100" t="str">
        <f>IF(C57="","",LOOKUP(C57,係数!$A$3:$A$31,係数!$H$3:$H$31))</f>
        <v/>
      </c>
      <c r="K57" s="166" t="str">
        <f>IF(C57="","",IF(C57=25,ROUNDUP(E57*I57*44/12,1),IF(C57=103,ROUNDUP(E57*I57*44/12,1),ROUNDDOWN(E57*G57*I57*44/12,1))))</f>
        <v/>
      </c>
      <c r="L57" s="104" t="s">
        <v>64</v>
      </c>
    </row>
    <row r="58" spans="1:12" ht="15" customHeight="1" x14ac:dyDescent="0.15">
      <c r="A58" s="117"/>
      <c r="B58" s="118"/>
      <c r="C58" s="171"/>
      <c r="D58" s="118"/>
      <c r="E58" s="171"/>
      <c r="F58" s="118"/>
      <c r="G58" s="118"/>
      <c r="H58" s="118"/>
      <c r="I58" s="212" t="s">
        <v>125</v>
      </c>
      <c r="J58" s="213"/>
      <c r="K58" s="107">
        <f>SUM(K55:K57)</f>
        <v>0</v>
      </c>
      <c r="L58" s="108" t="s">
        <v>127</v>
      </c>
    </row>
    <row r="59" spans="1:12" ht="15" customHeight="1" x14ac:dyDescent="0.15">
      <c r="A59" s="91">
        <f>+A57+1</f>
        <v>7</v>
      </c>
      <c r="B59" s="223" t="s">
        <v>134</v>
      </c>
      <c r="C59" s="172"/>
      <c r="D59" s="92" t="str">
        <f>IF(C59="","",LOOKUP(C59,係数!$A$3:$A$31,係数!$B$3:$B$31))</f>
        <v/>
      </c>
      <c r="E59" s="177"/>
      <c r="F59" s="93" t="str">
        <f>IF(C59="","",LOOKUP(C59,係数!$A$3:$A$31,係数!$C$3:$C$31))</f>
        <v/>
      </c>
      <c r="G59" s="94" t="str">
        <f>IF(C59="","",LOOKUP(C59,係数!$A$3:$A$31,係数!$E$3:$E$31))</f>
        <v/>
      </c>
      <c r="H59" s="95" t="str">
        <f>IF(C59="","",LOOKUP(C59,係数!$A$3:$A$31,係数!$F$3:$F$31))</f>
        <v/>
      </c>
      <c r="I59" s="94" t="str">
        <f>IF(C59="","",LOOKUP(C59,係数!$A$3:$A$31,係数!$G$3:$G$31))</f>
        <v/>
      </c>
      <c r="J59" s="93" t="str">
        <f>IF(C59="","",LOOKUP(C59,係数!$A$3:$A$31,係数!$H$3:$H$31))</f>
        <v/>
      </c>
      <c r="K59" s="167" t="str">
        <f>IF(C59="","",IF(C59=25,ROUNDUP(E59*I59*44/12,1),IF(C59=103,ROUNDUP(E59*I59*44/12,1),ROUNDDOWN(E59*G59*I59*44/12,1))))</f>
        <v/>
      </c>
      <c r="L59" s="97" t="s">
        <v>64</v>
      </c>
    </row>
    <row r="60" spans="1:12" ht="15" customHeight="1" x14ac:dyDescent="0.15">
      <c r="A60" s="32">
        <f>+A59+1</f>
        <v>8</v>
      </c>
      <c r="B60" s="219"/>
      <c r="C60" s="169"/>
      <c r="D60" s="57" t="str">
        <f>IF(C60="","",LOOKUP(C60,係数!$A$3:$A$31,係数!$B$3:$B$31))</f>
        <v/>
      </c>
      <c r="E60" s="175"/>
      <c r="F60" s="18" t="str">
        <f>IF(C60="","",LOOKUP(C60,係数!$A$3:$A$31,係数!$C$3:$C$31))</f>
        <v/>
      </c>
      <c r="G60" s="15" t="str">
        <f>IF(C60="","",LOOKUP(C60,係数!$A$3:$A$31,係数!$E$3:$E$31))</f>
        <v/>
      </c>
      <c r="H60" s="16" t="str">
        <f>IF(C60="","",LOOKUP(C60,係数!$A$3:$A$31,係数!$F$3:$F$31))</f>
        <v/>
      </c>
      <c r="I60" s="15" t="str">
        <f>IF(C60="","",LOOKUP(C60,係数!$A$3:$A$31,係数!$G$3:$G$31))</f>
        <v/>
      </c>
      <c r="J60" s="18" t="str">
        <f>IF(C60="","",LOOKUP(C60,係数!$A$3:$A$31,係数!$H$3:$H$31))</f>
        <v/>
      </c>
      <c r="K60" s="165" t="str">
        <f>IF(C60="","",IF(C60=25,ROUNDUP(E60*I60*44/12,1),IF(C60=103,ROUNDUP(E60*I60*44/12,1),ROUNDDOWN(E60*G60*I60*44/12,1))))</f>
        <v/>
      </c>
      <c r="L60" s="34" t="s">
        <v>64</v>
      </c>
    </row>
    <row r="61" spans="1:12" ht="15" customHeight="1" x14ac:dyDescent="0.15">
      <c r="A61" s="32">
        <f>+A60+1</f>
        <v>9</v>
      </c>
      <c r="B61" s="219"/>
      <c r="C61" s="169"/>
      <c r="D61" s="57" t="str">
        <f>IF(C61="","",LOOKUP(C61,係数!$A$3:$A$31,係数!$B$3:$B$31))</f>
        <v/>
      </c>
      <c r="E61" s="175"/>
      <c r="F61" s="18" t="str">
        <f>IF(C61="","",LOOKUP(C61,係数!$A$3:$A$31,係数!$C$3:$C$31))</f>
        <v/>
      </c>
      <c r="G61" s="15" t="str">
        <f>IF(C61="","",LOOKUP(C61,係数!$A$3:$A$31,係数!$E$3:$E$31))</f>
        <v/>
      </c>
      <c r="H61" s="16" t="str">
        <f>IF(C61="","",LOOKUP(C61,係数!$A$3:$A$31,係数!$F$3:$F$31))</f>
        <v/>
      </c>
      <c r="I61" s="15" t="str">
        <f>IF(C61="","",LOOKUP(C61,係数!$A$3:$A$31,係数!$G$3:$G$31))</f>
        <v/>
      </c>
      <c r="J61" s="18" t="str">
        <f>IF(C61="","",LOOKUP(C61,係数!$A$3:$A$31,係数!$H$3:$H$31))</f>
        <v/>
      </c>
      <c r="K61" s="167" t="str">
        <f>IF(C61="","",IF(C61=25,ROUNDUP(E61*I61*44/12,1),IF(C61=103,ROUNDUP(E61*I61*44/12,1),ROUNDDOWN(E61*G61*I61*44/12,1))))</f>
        <v/>
      </c>
      <c r="L61" s="97" t="s">
        <v>64</v>
      </c>
    </row>
    <row r="62" spans="1:12" ht="15" customHeight="1" x14ac:dyDescent="0.15">
      <c r="A62" s="36">
        <f>+A61+1</f>
        <v>10</v>
      </c>
      <c r="B62" s="220"/>
      <c r="C62" s="173"/>
      <c r="D62" s="58" t="str">
        <f>IF(C62="","",LOOKUP(C62,係数!$A$3:$A$31,係数!$B$3:$B$31))</f>
        <v/>
      </c>
      <c r="E62" s="178"/>
      <c r="F62" s="38" t="str">
        <f>IF(C62="","",LOOKUP(C62,係数!$A$3:$A$31,係数!$C$3:$C$31))</f>
        <v/>
      </c>
      <c r="G62" s="37" t="str">
        <f>IF(C62="","",LOOKUP(C62,係数!$A$3:$A$31,係数!$E$3:$E$31))</f>
        <v/>
      </c>
      <c r="H62" s="39" t="str">
        <f>IF(C62="","",LOOKUP(C62,係数!$A$3:$A$31,係数!$F$3:$F$31))</f>
        <v/>
      </c>
      <c r="I62" s="37" t="str">
        <f>IF(C62="","",LOOKUP(C62,係数!$A$3:$A$31,係数!$G$3:$G$31))</f>
        <v/>
      </c>
      <c r="J62" s="38" t="str">
        <f>IF(C62="","",LOOKUP(C62,係数!$A$3:$A$31,係数!$H$3:$H$31))</f>
        <v/>
      </c>
      <c r="K62" s="166" t="str">
        <f>IF(C62="","",IF(C62=25,ROUNDDOWN(E62*I62*44/12,1),IF(C62=103,ROUNDDOWN(E62*I62*44/12,1),ROUNDDOWN(E62*G62*I62*44/12,1))))</f>
        <v/>
      </c>
      <c r="L62" s="104" t="s">
        <v>64</v>
      </c>
    </row>
    <row r="63" spans="1:12" ht="15" customHeight="1" x14ac:dyDescent="0.15">
      <c r="A63" s="117"/>
      <c r="B63" s="118"/>
      <c r="C63" s="118"/>
      <c r="D63" s="118"/>
      <c r="E63" s="118"/>
      <c r="F63" s="118"/>
      <c r="G63" s="118"/>
      <c r="H63" s="118"/>
      <c r="I63" s="212" t="s">
        <v>125</v>
      </c>
      <c r="J63" s="213"/>
      <c r="K63" s="107">
        <f>SUM(K59:K62)</f>
        <v>0</v>
      </c>
      <c r="L63" s="105" t="s">
        <v>127</v>
      </c>
    </row>
    <row r="64" spans="1:12" ht="15" customHeight="1" x14ac:dyDescent="0.15">
      <c r="A64" s="214"/>
      <c r="B64" s="214"/>
      <c r="C64" s="214"/>
      <c r="D64" s="119"/>
      <c r="E64" s="119"/>
      <c r="F64" s="120"/>
      <c r="G64" s="120"/>
      <c r="H64" s="121"/>
      <c r="I64" s="212" t="s">
        <v>128</v>
      </c>
      <c r="J64" s="213"/>
      <c r="K64" s="107">
        <f>K54+K58+K63</f>
        <v>0</v>
      </c>
      <c r="L64" s="108" t="s">
        <v>64</v>
      </c>
    </row>
    <row r="65" spans="1:12" ht="18" customHeight="1" x14ac:dyDescent="0.15">
      <c r="A65" s="49" t="s">
        <v>62</v>
      </c>
      <c r="C65" s="49"/>
      <c r="D65" s="49"/>
      <c r="E65" s="50"/>
      <c r="F65" s="50"/>
      <c r="G65" s="50"/>
      <c r="H65" s="50"/>
      <c r="I65" s="35"/>
      <c r="J65" s="35"/>
      <c r="K65" s="35"/>
    </row>
    <row r="66" spans="1:12" ht="18" customHeight="1" x14ac:dyDescent="0.15">
      <c r="A66" s="49" t="s">
        <v>83</v>
      </c>
      <c r="C66" s="49"/>
      <c r="D66" s="49"/>
      <c r="E66" s="50"/>
      <c r="F66" s="50"/>
      <c r="G66" s="50"/>
      <c r="H66" s="50"/>
      <c r="I66" s="50"/>
      <c r="J66" s="50"/>
      <c r="K66" s="50"/>
    </row>
    <row r="67" spans="1:12" ht="11.25" customHeight="1" thickBot="1" x14ac:dyDescent="0.2">
      <c r="C67" s="49"/>
      <c r="D67" s="49"/>
      <c r="E67" s="50"/>
      <c r="F67" s="50"/>
      <c r="G67" s="50"/>
      <c r="H67" s="50"/>
      <c r="I67" s="50"/>
      <c r="J67" s="50"/>
      <c r="K67" s="50"/>
    </row>
    <row r="68" spans="1:12" ht="18" customHeight="1" x14ac:dyDescent="0.15">
      <c r="B68" s="49"/>
      <c r="C68" s="49"/>
      <c r="D68" s="49"/>
      <c r="E68" s="50"/>
      <c r="F68" s="50"/>
      <c r="G68" s="50"/>
      <c r="H68" s="50"/>
      <c r="I68" s="227" t="s">
        <v>130</v>
      </c>
      <c r="J68" s="228"/>
      <c r="K68" s="110">
        <f>K35-K54</f>
        <v>0</v>
      </c>
      <c r="L68" s="111" t="s">
        <v>70</v>
      </c>
    </row>
    <row r="69" spans="1:12" ht="18" customHeight="1" x14ac:dyDescent="0.15">
      <c r="A69" s="209" t="s">
        <v>129</v>
      </c>
      <c r="B69" s="209"/>
      <c r="C69" s="209"/>
      <c r="D69" s="209"/>
      <c r="E69" s="179"/>
      <c r="F69" s="12" t="s">
        <v>81</v>
      </c>
      <c r="G69" s="12"/>
      <c r="H69" s="12"/>
      <c r="I69" s="210" t="s">
        <v>82</v>
      </c>
      <c r="J69" s="211"/>
      <c r="K69" s="160" t="e">
        <f>IF(ROUNDDOWN(K68/E69*1000000,1)&gt;=6,ROUNDDOWN(K68/E69*1000000,1),"補助要件に合致しません")</f>
        <v>#DIV/0!</v>
      </c>
      <c r="L69" s="112" t="s">
        <v>70</v>
      </c>
    </row>
    <row r="70" spans="1:12" ht="18" customHeight="1" x14ac:dyDescent="0.15">
      <c r="A70" s="209" t="s">
        <v>133</v>
      </c>
      <c r="B70" s="209"/>
      <c r="C70" s="209"/>
      <c r="D70" s="209"/>
      <c r="E70" s="179"/>
      <c r="F70" s="12" t="s">
        <v>81</v>
      </c>
      <c r="G70" s="12"/>
      <c r="H70" s="12"/>
      <c r="I70" s="216" t="s">
        <v>132</v>
      </c>
      <c r="J70" s="217"/>
      <c r="K70" s="113">
        <f>K39-K58</f>
        <v>0</v>
      </c>
      <c r="L70" s="114" t="s">
        <v>70</v>
      </c>
    </row>
    <row r="71" spans="1:12" ht="18" customHeight="1" x14ac:dyDescent="0.15">
      <c r="A71" s="209" t="s">
        <v>135</v>
      </c>
      <c r="B71" s="209"/>
      <c r="C71" s="209"/>
      <c r="D71" s="209"/>
      <c r="E71" s="179"/>
      <c r="F71" s="12" t="s">
        <v>81</v>
      </c>
      <c r="G71" s="12"/>
      <c r="H71" s="12"/>
      <c r="I71" s="210" t="s">
        <v>82</v>
      </c>
      <c r="J71" s="211"/>
      <c r="K71" s="160" t="e">
        <f>IF(ROUNDDOWN(K70/E70*1000000,1)&gt;=3,ROUNDDOWN(K70/E70*1000000,1),"補助要件に合致しません")</f>
        <v>#DIV/0!</v>
      </c>
      <c r="L71" s="112" t="s">
        <v>70</v>
      </c>
    </row>
    <row r="72" spans="1:12" ht="18" customHeight="1" x14ac:dyDescent="0.15">
      <c r="A72" s="209" t="s">
        <v>128</v>
      </c>
      <c r="B72" s="209"/>
      <c r="C72" s="209"/>
      <c r="D72" s="209"/>
      <c r="E72" s="162" t="str">
        <f>IF(AND(E69=0,E70=0,E71=0),"",SUM(E69:E71))</f>
        <v/>
      </c>
      <c r="F72" s="12" t="s">
        <v>81</v>
      </c>
      <c r="G72" s="12"/>
      <c r="H72" s="12"/>
      <c r="I72" s="216" t="s">
        <v>136</v>
      </c>
      <c r="J72" s="217"/>
      <c r="K72" s="113">
        <f>K44-K63</f>
        <v>0</v>
      </c>
      <c r="L72" s="114" t="s">
        <v>70</v>
      </c>
    </row>
    <row r="73" spans="1:12" ht="18" customHeight="1" thickBot="1" x14ac:dyDescent="0.2">
      <c r="A73" s="109"/>
      <c r="B73" s="109"/>
      <c r="C73" s="109"/>
      <c r="D73" s="109"/>
      <c r="E73" s="116"/>
      <c r="F73" s="12"/>
      <c r="G73" s="12"/>
      <c r="H73" s="12"/>
      <c r="I73" s="224" t="s">
        <v>82</v>
      </c>
      <c r="J73" s="225"/>
      <c r="K73" s="161" t="e">
        <f>IF(ROUNDDOWN(K72/E71*1000000,1)&gt;=3,ROUNDDOWN(K72/E71*1000000,1),"補助要件に合致しません")</f>
        <v>#DIV/0!</v>
      </c>
      <c r="L73" s="115" t="s">
        <v>70</v>
      </c>
    </row>
    <row r="74" spans="1:12" ht="18" customHeight="1" x14ac:dyDescent="0.15">
      <c r="A74" s="109"/>
      <c r="B74" s="109"/>
      <c r="C74" s="109"/>
      <c r="D74" s="109"/>
      <c r="E74" s="116"/>
      <c r="F74" s="12"/>
      <c r="G74" s="12"/>
      <c r="H74" s="12"/>
    </row>
  </sheetData>
  <sheetProtection sheet="1" objects="1" scenarios="1"/>
  <mergeCells count="54">
    <mergeCell ref="A1:J1"/>
    <mergeCell ref="A2:D2"/>
    <mergeCell ref="E2:I2"/>
    <mergeCell ref="A4:J4"/>
    <mergeCell ref="K50:L50"/>
    <mergeCell ref="I31:J31"/>
    <mergeCell ref="K31:L31"/>
    <mergeCell ref="D13:E13"/>
    <mergeCell ref="D14:E14"/>
    <mergeCell ref="D23:E23"/>
    <mergeCell ref="A3:L3"/>
    <mergeCell ref="D18:E18"/>
    <mergeCell ref="A5:L9"/>
    <mergeCell ref="A45:C45"/>
    <mergeCell ref="B32:B34"/>
    <mergeCell ref="B36:B38"/>
    <mergeCell ref="D11:E11"/>
    <mergeCell ref="D15:E15"/>
    <mergeCell ref="D17:E17"/>
    <mergeCell ref="B55:B57"/>
    <mergeCell ref="B59:B62"/>
    <mergeCell ref="D24:E24"/>
    <mergeCell ref="D12:E12"/>
    <mergeCell ref="D19:E19"/>
    <mergeCell ref="D16:E16"/>
    <mergeCell ref="D20:E20"/>
    <mergeCell ref="D21:E21"/>
    <mergeCell ref="D25:E25"/>
    <mergeCell ref="D26:E26"/>
    <mergeCell ref="D22:E22"/>
    <mergeCell ref="I73:J73"/>
    <mergeCell ref="I50:J50"/>
    <mergeCell ref="I69:J69"/>
    <mergeCell ref="I39:J39"/>
    <mergeCell ref="I44:J44"/>
    <mergeCell ref="I72:J72"/>
    <mergeCell ref="I68:J68"/>
    <mergeCell ref="I45:J45"/>
    <mergeCell ref="A72:D72"/>
    <mergeCell ref="I71:J71"/>
    <mergeCell ref="I64:J64"/>
    <mergeCell ref="A64:C64"/>
    <mergeCell ref="G31:H31"/>
    <mergeCell ref="A71:D71"/>
    <mergeCell ref="I54:J54"/>
    <mergeCell ref="I58:J58"/>
    <mergeCell ref="I63:J63"/>
    <mergeCell ref="I70:J70"/>
    <mergeCell ref="A69:D69"/>
    <mergeCell ref="A70:D70"/>
    <mergeCell ref="B51:B53"/>
    <mergeCell ref="I35:J35"/>
    <mergeCell ref="B40:B43"/>
    <mergeCell ref="G50:H50"/>
  </mergeCells>
  <phoneticPr fontId="4"/>
  <conditionalFormatting sqref="K69 K71 K73">
    <cfRule type="cellIs" dxfId="1" priority="1" stopIfTrue="1" operator="lessThan">
      <formula>4</formula>
    </cfRule>
  </conditionalFormatting>
  <conditionalFormatting sqref="E72">
    <cfRule type="cellIs" dxfId="0" priority="2" stopIfTrue="1" operator="lessThan">
      <formula>3000000</formula>
    </cfRule>
  </conditionalFormatting>
  <pageMargins left="0.74803149606299213" right="0.51181102362204722" top="0.39370078740157483" bottom="0.70866141732283472" header="0.51181102362204722" footer="0.51181102362204722"/>
  <pageSetup paperSize="9" scale="70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Q30"/>
  <sheetViews>
    <sheetView zoomScale="70" zoomScaleNormal="7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H15" sqref="H15"/>
    </sheetView>
  </sheetViews>
  <sheetFormatPr defaultRowHeight="12.75" x14ac:dyDescent="0.15"/>
  <cols>
    <col min="1" max="1" width="4" bestFit="1" customWidth="1"/>
    <col min="2" max="2" width="22.85546875" bestFit="1" customWidth="1"/>
    <col min="3" max="3" width="10.28515625" customWidth="1"/>
    <col min="4" max="4" width="11.42578125" bestFit="1" customWidth="1"/>
    <col min="5" max="5" width="3.85546875" bestFit="1" customWidth="1"/>
    <col min="6" max="6" width="11.42578125" bestFit="1" customWidth="1"/>
    <col min="7" max="7" width="7.5703125" bestFit="1" customWidth="1"/>
    <col min="8" max="8" width="12.5703125" bestFit="1" customWidth="1"/>
    <col min="9" max="9" width="18.42578125" customWidth="1"/>
    <col min="11" max="11" width="6" bestFit="1" customWidth="1"/>
    <col min="12" max="12" width="14.85546875" customWidth="1"/>
    <col min="13" max="13" width="18.42578125" customWidth="1"/>
    <col min="15" max="15" width="6" bestFit="1" customWidth="1"/>
    <col min="16" max="16" width="14.85546875" customWidth="1"/>
    <col min="17" max="17" width="14.85546875" bestFit="1" customWidth="1"/>
  </cols>
  <sheetData>
    <row r="1" spans="1:17" ht="21" x14ac:dyDescent="0.15">
      <c r="A1" s="252" t="s">
        <v>147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</row>
    <row r="3" spans="1:17" x14ac:dyDescent="0.15">
      <c r="A3" s="132"/>
      <c r="B3" t="s">
        <v>148</v>
      </c>
    </row>
    <row r="6" spans="1:17" ht="18.75" x14ac:dyDescent="0.15">
      <c r="A6" s="133" t="s">
        <v>149</v>
      </c>
    </row>
    <row r="7" spans="1:17" ht="13.5" thickBot="1" x14ac:dyDescent="0.2"/>
    <row r="8" spans="1:17" x14ac:dyDescent="0.15">
      <c r="A8" s="253" t="s">
        <v>97</v>
      </c>
      <c r="B8" s="254"/>
      <c r="C8" s="259" t="s">
        <v>150</v>
      </c>
      <c r="D8" s="261" t="s">
        <v>151</v>
      </c>
      <c r="E8" s="262"/>
      <c r="F8" s="262"/>
      <c r="G8" s="263"/>
      <c r="H8" s="267" t="s">
        <v>152</v>
      </c>
      <c r="I8" s="269" t="s">
        <v>153</v>
      </c>
      <c r="J8" s="270"/>
      <c r="K8" s="270"/>
      <c r="L8" s="271"/>
      <c r="M8" s="269" t="s">
        <v>154</v>
      </c>
      <c r="N8" s="270"/>
      <c r="O8" s="270"/>
      <c r="P8" s="272"/>
      <c r="Q8" s="273" t="s">
        <v>155</v>
      </c>
    </row>
    <row r="9" spans="1:17" x14ac:dyDescent="0.15">
      <c r="A9" s="255"/>
      <c r="B9" s="256"/>
      <c r="C9" s="260"/>
      <c r="D9" s="264"/>
      <c r="E9" s="265"/>
      <c r="F9" s="265"/>
      <c r="G9" s="266"/>
      <c r="H9" s="268"/>
      <c r="I9" s="248" t="s">
        <v>156</v>
      </c>
      <c r="J9" s="134" t="s">
        <v>157</v>
      </c>
      <c r="K9" s="250" t="s">
        <v>158</v>
      </c>
      <c r="L9" s="135" t="s">
        <v>159</v>
      </c>
      <c r="M9" s="248" t="s">
        <v>156</v>
      </c>
      <c r="N9" s="134" t="s">
        <v>157</v>
      </c>
      <c r="O9" s="250" t="s">
        <v>158</v>
      </c>
      <c r="P9" s="135" t="s">
        <v>159</v>
      </c>
      <c r="Q9" s="274"/>
    </row>
    <row r="10" spans="1:17" ht="13.5" thickBot="1" x14ac:dyDescent="0.2">
      <c r="A10" s="257"/>
      <c r="B10" s="258"/>
      <c r="C10" s="136" t="s">
        <v>160</v>
      </c>
      <c r="D10" s="137" t="s">
        <v>161</v>
      </c>
      <c r="E10" s="138" t="s">
        <v>162</v>
      </c>
      <c r="F10" s="139" t="s">
        <v>163</v>
      </c>
      <c r="G10" s="140" t="s">
        <v>164</v>
      </c>
      <c r="H10" s="141" t="s">
        <v>165</v>
      </c>
      <c r="I10" s="249"/>
      <c r="J10" s="142" t="s">
        <v>166</v>
      </c>
      <c r="K10" s="251"/>
      <c r="L10" s="141" t="s">
        <v>167</v>
      </c>
      <c r="M10" s="249"/>
      <c r="N10" s="142" t="s">
        <v>166</v>
      </c>
      <c r="O10" s="251"/>
      <c r="P10" s="141" t="s">
        <v>167</v>
      </c>
      <c r="Q10" s="143" t="s">
        <v>168</v>
      </c>
    </row>
    <row r="11" spans="1:17" ht="28.5" customHeight="1" thickTop="1" x14ac:dyDescent="0.15">
      <c r="A11" s="144">
        <v>1</v>
      </c>
      <c r="B11" s="198"/>
      <c r="C11" s="199"/>
      <c r="D11" s="200"/>
      <c r="E11" s="208" t="s">
        <v>162</v>
      </c>
      <c r="F11" s="201"/>
      <c r="G11" s="202"/>
      <c r="H11" s="145">
        <f>$C11*$G11</f>
        <v>0</v>
      </c>
      <c r="I11" s="205"/>
      <c r="J11" s="206"/>
      <c r="K11" s="206"/>
      <c r="L11" s="146">
        <f>$H11*$J11*$K11/1000</f>
        <v>0</v>
      </c>
      <c r="M11" s="205"/>
      <c r="N11" s="206"/>
      <c r="O11" s="206"/>
      <c r="P11" s="147">
        <f>$H11*$N11*$O11/1000</f>
        <v>0</v>
      </c>
      <c r="Q11" s="148">
        <f t="shared" ref="Q11:Q25" si="0">$L11-$P11</f>
        <v>0</v>
      </c>
    </row>
    <row r="12" spans="1:17" ht="28.5" customHeight="1" x14ac:dyDescent="0.15">
      <c r="A12" s="149">
        <v>2</v>
      </c>
      <c r="B12" s="203"/>
      <c r="C12" s="199"/>
      <c r="D12" s="198"/>
      <c r="E12" s="207" t="s">
        <v>162</v>
      </c>
      <c r="F12" s="204"/>
      <c r="G12" s="202"/>
      <c r="H12" s="145">
        <f t="shared" ref="H12:H25" si="1">$C12*$G12</f>
        <v>0</v>
      </c>
      <c r="I12" s="205"/>
      <c r="J12" s="206"/>
      <c r="K12" s="206"/>
      <c r="L12" s="146">
        <f t="shared" ref="L12:L25" si="2">$H12*$J12*$K12/1000</f>
        <v>0</v>
      </c>
      <c r="M12" s="205"/>
      <c r="N12" s="206"/>
      <c r="O12" s="206"/>
      <c r="P12" s="147">
        <f>$H12*$N12*$O12/1000</f>
        <v>0</v>
      </c>
      <c r="Q12" s="148">
        <f t="shared" si="0"/>
        <v>0</v>
      </c>
    </row>
    <row r="13" spans="1:17" ht="28.5" customHeight="1" x14ac:dyDescent="0.15">
      <c r="A13" s="149">
        <v>3</v>
      </c>
      <c r="B13" s="203"/>
      <c r="C13" s="199"/>
      <c r="D13" s="198"/>
      <c r="E13" s="207" t="s">
        <v>162</v>
      </c>
      <c r="F13" s="204"/>
      <c r="G13" s="202"/>
      <c r="H13" s="145">
        <f t="shared" si="1"/>
        <v>0</v>
      </c>
      <c r="I13" s="205"/>
      <c r="J13" s="206"/>
      <c r="K13" s="206"/>
      <c r="L13" s="146">
        <f t="shared" si="2"/>
        <v>0</v>
      </c>
      <c r="M13" s="205"/>
      <c r="N13" s="206"/>
      <c r="O13" s="206"/>
      <c r="P13" s="147">
        <f t="shared" ref="P13:P25" si="3">$H13*$N13*$O13/1000</f>
        <v>0</v>
      </c>
      <c r="Q13" s="148">
        <f t="shared" si="0"/>
        <v>0</v>
      </c>
    </row>
    <row r="14" spans="1:17" ht="28.5" customHeight="1" x14ac:dyDescent="0.15">
      <c r="A14" s="149">
        <v>4</v>
      </c>
      <c r="B14" s="203"/>
      <c r="C14" s="199"/>
      <c r="D14" s="198"/>
      <c r="E14" s="207" t="s">
        <v>162</v>
      </c>
      <c r="F14" s="204"/>
      <c r="G14" s="202"/>
      <c r="H14" s="145">
        <f t="shared" si="1"/>
        <v>0</v>
      </c>
      <c r="I14" s="205"/>
      <c r="J14" s="206"/>
      <c r="K14" s="206"/>
      <c r="L14" s="146">
        <f t="shared" si="2"/>
        <v>0</v>
      </c>
      <c r="M14" s="205"/>
      <c r="N14" s="206"/>
      <c r="O14" s="206"/>
      <c r="P14" s="147">
        <f t="shared" si="3"/>
        <v>0</v>
      </c>
      <c r="Q14" s="148">
        <f t="shared" si="0"/>
        <v>0</v>
      </c>
    </row>
    <row r="15" spans="1:17" ht="28.5" customHeight="1" x14ac:dyDescent="0.15">
      <c r="A15" s="149">
        <v>5</v>
      </c>
      <c r="B15" s="203"/>
      <c r="C15" s="199"/>
      <c r="D15" s="198"/>
      <c r="E15" s="207" t="s">
        <v>162</v>
      </c>
      <c r="F15" s="204"/>
      <c r="G15" s="202"/>
      <c r="H15" s="145">
        <f t="shared" si="1"/>
        <v>0</v>
      </c>
      <c r="I15" s="205"/>
      <c r="J15" s="206"/>
      <c r="K15" s="206"/>
      <c r="L15" s="146">
        <f t="shared" si="2"/>
        <v>0</v>
      </c>
      <c r="M15" s="205"/>
      <c r="N15" s="206"/>
      <c r="O15" s="206"/>
      <c r="P15" s="147">
        <f t="shared" si="3"/>
        <v>0</v>
      </c>
      <c r="Q15" s="148">
        <f t="shared" si="0"/>
        <v>0</v>
      </c>
    </row>
    <row r="16" spans="1:17" ht="28.5" customHeight="1" x14ac:dyDescent="0.15">
      <c r="A16" s="149">
        <v>6</v>
      </c>
      <c r="B16" s="203"/>
      <c r="C16" s="199"/>
      <c r="D16" s="198"/>
      <c r="E16" s="207" t="s">
        <v>162</v>
      </c>
      <c r="F16" s="204"/>
      <c r="G16" s="202"/>
      <c r="H16" s="145">
        <f t="shared" si="1"/>
        <v>0</v>
      </c>
      <c r="I16" s="205"/>
      <c r="J16" s="206"/>
      <c r="K16" s="206"/>
      <c r="L16" s="146">
        <f t="shared" si="2"/>
        <v>0</v>
      </c>
      <c r="M16" s="205"/>
      <c r="N16" s="206"/>
      <c r="O16" s="206"/>
      <c r="P16" s="147">
        <f t="shared" si="3"/>
        <v>0</v>
      </c>
      <c r="Q16" s="148">
        <f t="shared" si="0"/>
        <v>0</v>
      </c>
    </row>
    <row r="17" spans="1:17" ht="28.5" customHeight="1" x14ac:dyDescent="0.15">
      <c r="A17" s="149">
        <v>7</v>
      </c>
      <c r="B17" s="203"/>
      <c r="C17" s="199"/>
      <c r="D17" s="198"/>
      <c r="E17" s="207" t="s">
        <v>162</v>
      </c>
      <c r="F17" s="204"/>
      <c r="G17" s="202"/>
      <c r="H17" s="145">
        <f t="shared" si="1"/>
        <v>0</v>
      </c>
      <c r="I17" s="205"/>
      <c r="J17" s="206"/>
      <c r="K17" s="206"/>
      <c r="L17" s="146">
        <f t="shared" si="2"/>
        <v>0</v>
      </c>
      <c r="M17" s="205"/>
      <c r="N17" s="206"/>
      <c r="O17" s="206"/>
      <c r="P17" s="147">
        <f t="shared" si="3"/>
        <v>0</v>
      </c>
      <c r="Q17" s="148">
        <f t="shared" si="0"/>
        <v>0</v>
      </c>
    </row>
    <row r="18" spans="1:17" ht="28.5" customHeight="1" x14ac:dyDescent="0.15">
      <c r="A18" s="149">
        <v>8</v>
      </c>
      <c r="B18" s="203"/>
      <c r="C18" s="199"/>
      <c r="D18" s="198"/>
      <c r="E18" s="207" t="s">
        <v>162</v>
      </c>
      <c r="F18" s="204"/>
      <c r="G18" s="202"/>
      <c r="H18" s="145">
        <f t="shared" si="1"/>
        <v>0</v>
      </c>
      <c r="I18" s="205"/>
      <c r="J18" s="206"/>
      <c r="K18" s="206"/>
      <c r="L18" s="146">
        <f t="shared" si="2"/>
        <v>0</v>
      </c>
      <c r="M18" s="205"/>
      <c r="N18" s="206"/>
      <c r="O18" s="206"/>
      <c r="P18" s="147">
        <f t="shared" si="3"/>
        <v>0</v>
      </c>
      <c r="Q18" s="148">
        <f t="shared" si="0"/>
        <v>0</v>
      </c>
    </row>
    <row r="19" spans="1:17" ht="28.5" customHeight="1" x14ac:dyDescent="0.15">
      <c r="A19" s="149">
        <v>9</v>
      </c>
      <c r="B19" s="203"/>
      <c r="C19" s="199"/>
      <c r="D19" s="198"/>
      <c r="E19" s="207" t="s">
        <v>162</v>
      </c>
      <c r="F19" s="204"/>
      <c r="G19" s="202"/>
      <c r="H19" s="145">
        <f t="shared" si="1"/>
        <v>0</v>
      </c>
      <c r="I19" s="205"/>
      <c r="J19" s="206"/>
      <c r="K19" s="206"/>
      <c r="L19" s="146">
        <f t="shared" si="2"/>
        <v>0</v>
      </c>
      <c r="M19" s="205"/>
      <c r="N19" s="206"/>
      <c r="O19" s="206"/>
      <c r="P19" s="147">
        <f t="shared" si="3"/>
        <v>0</v>
      </c>
      <c r="Q19" s="148">
        <f t="shared" si="0"/>
        <v>0</v>
      </c>
    </row>
    <row r="20" spans="1:17" ht="28.5" customHeight="1" x14ac:dyDescent="0.15">
      <c r="A20" s="149">
        <v>10</v>
      </c>
      <c r="B20" s="203"/>
      <c r="C20" s="199"/>
      <c r="D20" s="198"/>
      <c r="E20" s="207" t="s">
        <v>162</v>
      </c>
      <c r="F20" s="204"/>
      <c r="G20" s="202"/>
      <c r="H20" s="145">
        <f t="shared" si="1"/>
        <v>0</v>
      </c>
      <c r="I20" s="205"/>
      <c r="J20" s="206"/>
      <c r="K20" s="206"/>
      <c r="L20" s="146">
        <f t="shared" si="2"/>
        <v>0</v>
      </c>
      <c r="M20" s="205"/>
      <c r="N20" s="206"/>
      <c r="O20" s="206"/>
      <c r="P20" s="147">
        <f t="shared" si="3"/>
        <v>0</v>
      </c>
      <c r="Q20" s="148">
        <f t="shared" si="0"/>
        <v>0</v>
      </c>
    </row>
    <row r="21" spans="1:17" ht="28.5" customHeight="1" x14ac:dyDescent="0.15">
      <c r="A21" s="149">
        <v>11</v>
      </c>
      <c r="B21" s="203"/>
      <c r="C21" s="199"/>
      <c r="D21" s="198"/>
      <c r="E21" s="207" t="s">
        <v>162</v>
      </c>
      <c r="F21" s="204"/>
      <c r="G21" s="202"/>
      <c r="H21" s="145">
        <f t="shared" si="1"/>
        <v>0</v>
      </c>
      <c r="I21" s="205"/>
      <c r="J21" s="206"/>
      <c r="K21" s="206"/>
      <c r="L21" s="146">
        <f t="shared" si="2"/>
        <v>0</v>
      </c>
      <c r="M21" s="205"/>
      <c r="N21" s="206"/>
      <c r="O21" s="206"/>
      <c r="P21" s="147">
        <f t="shared" si="3"/>
        <v>0</v>
      </c>
      <c r="Q21" s="148">
        <f t="shared" si="0"/>
        <v>0</v>
      </c>
    </row>
    <row r="22" spans="1:17" ht="28.5" customHeight="1" x14ac:dyDescent="0.15">
      <c r="A22" s="149">
        <v>12</v>
      </c>
      <c r="B22" s="203"/>
      <c r="C22" s="199"/>
      <c r="D22" s="198"/>
      <c r="E22" s="207" t="s">
        <v>162</v>
      </c>
      <c r="F22" s="204"/>
      <c r="G22" s="202"/>
      <c r="H22" s="145">
        <f t="shared" si="1"/>
        <v>0</v>
      </c>
      <c r="I22" s="205"/>
      <c r="J22" s="206"/>
      <c r="K22" s="206"/>
      <c r="L22" s="146">
        <f t="shared" si="2"/>
        <v>0</v>
      </c>
      <c r="M22" s="205"/>
      <c r="N22" s="206"/>
      <c r="O22" s="206"/>
      <c r="P22" s="147">
        <f t="shared" si="3"/>
        <v>0</v>
      </c>
      <c r="Q22" s="148">
        <f t="shared" si="0"/>
        <v>0</v>
      </c>
    </row>
    <row r="23" spans="1:17" ht="28.5" customHeight="1" x14ac:dyDescent="0.15">
      <c r="A23" s="149">
        <v>13</v>
      </c>
      <c r="B23" s="203"/>
      <c r="C23" s="199"/>
      <c r="D23" s="198"/>
      <c r="E23" s="207" t="s">
        <v>162</v>
      </c>
      <c r="F23" s="204"/>
      <c r="G23" s="202"/>
      <c r="H23" s="145">
        <f t="shared" si="1"/>
        <v>0</v>
      </c>
      <c r="I23" s="205"/>
      <c r="J23" s="206"/>
      <c r="K23" s="206"/>
      <c r="L23" s="146">
        <f t="shared" si="2"/>
        <v>0</v>
      </c>
      <c r="M23" s="205"/>
      <c r="N23" s="206"/>
      <c r="O23" s="206"/>
      <c r="P23" s="147">
        <f t="shared" si="3"/>
        <v>0</v>
      </c>
      <c r="Q23" s="148">
        <f t="shared" si="0"/>
        <v>0</v>
      </c>
    </row>
    <row r="24" spans="1:17" ht="28.5" customHeight="1" x14ac:dyDescent="0.15">
      <c r="A24" s="149">
        <v>14</v>
      </c>
      <c r="B24" s="203"/>
      <c r="C24" s="199"/>
      <c r="D24" s="198"/>
      <c r="E24" s="207" t="s">
        <v>162</v>
      </c>
      <c r="F24" s="204"/>
      <c r="G24" s="202"/>
      <c r="H24" s="145">
        <f t="shared" si="1"/>
        <v>0</v>
      </c>
      <c r="I24" s="205"/>
      <c r="J24" s="206"/>
      <c r="K24" s="206"/>
      <c r="L24" s="146">
        <f t="shared" si="2"/>
        <v>0</v>
      </c>
      <c r="M24" s="205"/>
      <c r="N24" s="206"/>
      <c r="O24" s="206"/>
      <c r="P24" s="147">
        <f t="shared" si="3"/>
        <v>0</v>
      </c>
      <c r="Q24" s="148">
        <f t="shared" si="0"/>
        <v>0</v>
      </c>
    </row>
    <row r="25" spans="1:17" ht="28.5" customHeight="1" thickBot="1" x14ac:dyDescent="0.2">
      <c r="A25" s="149">
        <v>15</v>
      </c>
      <c r="B25" s="203"/>
      <c r="C25" s="199"/>
      <c r="D25" s="198"/>
      <c r="E25" s="207" t="s">
        <v>162</v>
      </c>
      <c r="F25" s="204"/>
      <c r="G25" s="202"/>
      <c r="H25" s="145">
        <f t="shared" si="1"/>
        <v>0</v>
      </c>
      <c r="I25" s="205"/>
      <c r="J25" s="206"/>
      <c r="K25" s="206"/>
      <c r="L25" s="150">
        <f t="shared" si="2"/>
        <v>0</v>
      </c>
      <c r="M25" s="205"/>
      <c r="N25" s="206"/>
      <c r="O25" s="206"/>
      <c r="P25" s="151">
        <f t="shared" si="3"/>
        <v>0</v>
      </c>
      <c r="Q25" s="148">
        <f t="shared" si="0"/>
        <v>0</v>
      </c>
    </row>
    <row r="26" spans="1:17" ht="28.5" customHeight="1" thickTop="1" thickBot="1" x14ac:dyDescent="0.2">
      <c r="A26" s="152"/>
      <c r="B26" s="153"/>
      <c r="C26" s="152"/>
      <c r="D26" s="154"/>
      <c r="E26" s="153"/>
      <c r="F26" s="153"/>
      <c r="G26" s="155"/>
      <c r="H26" s="156"/>
      <c r="I26" s="152"/>
      <c r="J26" s="153"/>
      <c r="K26" s="157" t="s">
        <v>169</v>
      </c>
      <c r="L26" s="159">
        <f>ROUNDDOWN(SUM(L11:L25),0)</f>
        <v>0</v>
      </c>
      <c r="M26" s="153"/>
      <c r="N26" s="153"/>
      <c r="O26" s="157" t="s">
        <v>169</v>
      </c>
      <c r="P26" s="159">
        <f>ROUNDUP(SUM(P11:P25),0)</f>
        <v>0</v>
      </c>
      <c r="Q26" s="158">
        <f>SUM(Q11:Q25)</f>
        <v>0</v>
      </c>
    </row>
    <row r="27" spans="1:17" ht="13.5" thickTop="1" x14ac:dyDescent="0.15">
      <c r="A27" t="s">
        <v>170</v>
      </c>
    </row>
    <row r="29" spans="1:17" x14ac:dyDescent="0.15">
      <c r="A29" t="s">
        <v>171</v>
      </c>
    </row>
    <row r="30" spans="1:17" x14ac:dyDescent="0.15">
      <c r="A30" t="s">
        <v>172</v>
      </c>
    </row>
  </sheetData>
  <sheetProtection sheet="1"/>
  <mergeCells count="12">
    <mergeCell ref="I9:I10"/>
    <mergeCell ref="K9:K10"/>
    <mergeCell ref="M9:M10"/>
    <mergeCell ref="O9:O10"/>
    <mergeCell ref="A1:Q1"/>
    <mergeCell ref="A8:B10"/>
    <mergeCell ref="C8:C9"/>
    <mergeCell ref="D8:G9"/>
    <mergeCell ref="H8:H9"/>
    <mergeCell ref="I8:L8"/>
    <mergeCell ref="M8:P8"/>
    <mergeCell ref="Q8:Q9"/>
  </mergeCells>
  <phoneticPr fontId="4"/>
  <printOptions horizontalCentered="1"/>
  <pageMargins left="0.31496062992125984" right="0.31496062992125984" top="0.74803149606299213" bottom="0.74803149606299213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B1:I27"/>
  <sheetViews>
    <sheetView topLeftCell="A13" zoomScaleNormal="100" workbookViewId="0">
      <selection activeCell="I13" sqref="I13"/>
    </sheetView>
  </sheetViews>
  <sheetFormatPr defaultRowHeight="12.75" x14ac:dyDescent="0.15"/>
  <cols>
    <col min="1" max="1" width="1.5703125" customWidth="1"/>
    <col min="2" max="2" width="4.28515625" customWidth="1"/>
    <col min="3" max="3" width="15" customWidth="1"/>
    <col min="4" max="4" width="5.7109375" bestFit="1" customWidth="1"/>
    <col min="5" max="5" width="10.5703125" customWidth="1"/>
    <col min="6" max="6" width="10.85546875" customWidth="1"/>
    <col min="7" max="7" width="10.28515625" customWidth="1"/>
    <col min="8" max="9" width="11.140625" customWidth="1"/>
    <col min="10" max="10" width="9.7109375" bestFit="1" customWidth="1"/>
    <col min="13" max="13" width="14.140625" bestFit="1" customWidth="1"/>
  </cols>
  <sheetData>
    <row r="1" spans="2:9" ht="18.75" x14ac:dyDescent="0.15">
      <c r="B1" s="275" t="s">
        <v>141</v>
      </c>
      <c r="C1" s="275"/>
      <c r="D1" s="275"/>
      <c r="E1" s="275"/>
      <c r="F1" s="275"/>
      <c r="G1" s="275"/>
      <c r="H1" s="275"/>
      <c r="I1" s="275"/>
    </row>
    <row r="2" spans="2:9" ht="14.25" x14ac:dyDescent="0.15">
      <c r="B2" s="126" t="s">
        <v>142</v>
      </c>
    </row>
    <row r="3" spans="2:9" ht="18.75" x14ac:dyDescent="0.15">
      <c r="B3" s="67"/>
    </row>
    <row r="4" spans="2:9" ht="18" customHeight="1" x14ac:dyDescent="0.15">
      <c r="B4" s="280" t="s">
        <v>84</v>
      </c>
      <c r="C4" s="280"/>
    </row>
    <row r="5" spans="2:9" ht="12.75" customHeight="1" x14ac:dyDescent="0.15">
      <c r="B5" s="282" t="s">
        <v>101</v>
      </c>
      <c r="C5" s="278" t="s">
        <v>100</v>
      </c>
      <c r="D5" s="278" t="s">
        <v>87</v>
      </c>
      <c r="E5" s="276" t="s">
        <v>173</v>
      </c>
      <c r="F5" s="277"/>
      <c r="G5" s="276" t="s">
        <v>174</v>
      </c>
      <c r="H5" s="277"/>
      <c r="I5" s="63" t="s">
        <v>99</v>
      </c>
    </row>
    <row r="6" spans="2:9" x14ac:dyDescent="0.15">
      <c r="B6" s="282"/>
      <c r="C6" s="279"/>
      <c r="D6" s="279"/>
      <c r="E6" s="69" t="s">
        <v>95</v>
      </c>
      <c r="F6" s="69" t="s">
        <v>96</v>
      </c>
      <c r="G6" s="69" t="s">
        <v>95</v>
      </c>
      <c r="H6" s="69" t="s">
        <v>96</v>
      </c>
      <c r="I6" s="163" t="s">
        <v>175</v>
      </c>
    </row>
    <row r="7" spans="2:9" ht="24" customHeight="1" x14ac:dyDescent="0.15">
      <c r="B7" s="182"/>
      <c r="C7" s="182"/>
      <c r="D7" s="182"/>
      <c r="E7" s="182"/>
      <c r="F7" s="182"/>
      <c r="G7" s="182"/>
      <c r="H7" s="182"/>
      <c r="I7" s="183"/>
    </row>
    <row r="8" spans="2:9" ht="24" customHeight="1" x14ac:dyDescent="0.15">
      <c r="B8" s="182"/>
      <c r="C8" s="182"/>
      <c r="D8" s="182"/>
      <c r="E8" s="182"/>
      <c r="F8" s="182"/>
      <c r="G8" s="182"/>
      <c r="H8" s="182"/>
      <c r="I8" s="183"/>
    </row>
    <row r="9" spans="2:9" ht="24" customHeight="1" x14ac:dyDescent="0.15">
      <c r="B9" s="182"/>
      <c r="C9" s="182"/>
      <c r="D9" s="184"/>
      <c r="E9" s="182"/>
      <c r="F9" s="182"/>
      <c r="G9" s="182"/>
      <c r="H9" s="182"/>
      <c r="I9" s="183"/>
    </row>
    <row r="10" spans="2:9" ht="24" customHeight="1" x14ac:dyDescent="0.15">
      <c r="B10" s="182"/>
      <c r="C10" s="182"/>
      <c r="D10" s="182"/>
      <c r="E10" s="182"/>
      <c r="F10" s="182"/>
      <c r="G10" s="182"/>
      <c r="H10" s="182"/>
      <c r="I10" s="183"/>
    </row>
    <row r="11" spans="2:9" ht="24" customHeight="1" x14ac:dyDescent="0.15">
      <c r="B11" s="182"/>
      <c r="C11" s="182"/>
      <c r="D11" s="182"/>
      <c r="E11" s="182"/>
      <c r="F11" s="182"/>
      <c r="G11" s="182"/>
      <c r="H11" s="182"/>
      <c r="I11" s="183"/>
    </row>
    <row r="12" spans="2:9" ht="24" customHeight="1" thickBot="1" x14ac:dyDescent="0.2">
      <c r="B12" s="182"/>
      <c r="C12" s="182"/>
      <c r="D12" s="182"/>
      <c r="E12" s="182"/>
      <c r="F12" s="182"/>
      <c r="G12" s="182"/>
      <c r="H12" s="182"/>
      <c r="I12" s="183"/>
    </row>
    <row r="13" spans="2:9" ht="18" customHeight="1" thickBot="1" x14ac:dyDescent="0.2">
      <c r="B13" s="70"/>
      <c r="C13" s="70"/>
      <c r="D13" s="70"/>
      <c r="E13" s="71"/>
      <c r="F13" s="71"/>
      <c r="G13" s="71"/>
      <c r="H13" s="180" t="s">
        <v>104</v>
      </c>
      <c r="I13" s="181">
        <f>SUM(I7:I12)</f>
        <v>0</v>
      </c>
    </row>
    <row r="14" spans="2:9" ht="18" customHeight="1" x14ac:dyDescent="0.15">
      <c r="B14" s="281" t="s">
        <v>88</v>
      </c>
      <c r="C14" s="281"/>
      <c r="D14" s="70"/>
      <c r="E14" s="70"/>
      <c r="F14" s="70"/>
      <c r="G14" s="70"/>
      <c r="H14" s="70"/>
      <c r="I14" s="70"/>
    </row>
    <row r="15" spans="2:9" x14ac:dyDescent="0.15">
      <c r="B15" s="283" t="s">
        <v>101</v>
      </c>
      <c r="C15" s="278" t="s">
        <v>100</v>
      </c>
      <c r="D15" s="278" t="s">
        <v>87</v>
      </c>
      <c r="E15" s="276" t="s">
        <v>173</v>
      </c>
      <c r="F15" s="277"/>
      <c r="G15" s="276" t="s">
        <v>174</v>
      </c>
      <c r="H15" s="277"/>
      <c r="I15" s="63" t="s">
        <v>99</v>
      </c>
    </row>
    <row r="16" spans="2:9" x14ac:dyDescent="0.15">
      <c r="B16" s="284"/>
      <c r="C16" s="279"/>
      <c r="D16" s="279"/>
      <c r="E16" s="69" t="s">
        <v>95</v>
      </c>
      <c r="F16" s="69" t="s">
        <v>96</v>
      </c>
      <c r="G16" s="69" t="s">
        <v>95</v>
      </c>
      <c r="H16" s="69" t="s">
        <v>96</v>
      </c>
      <c r="I16" s="163" t="s">
        <v>176</v>
      </c>
    </row>
    <row r="17" spans="2:9" ht="24" customHeight="1" x14ac:dyDescent="0.15">
      <c r="B17" s="182"/>
      <c r="C17" s="182"/>
      <c r="D17" s="182"/>
      <c r="E17" s="182"/>
      <c r="F17" s="182"/>
      <c r="G17" s="182"/>
      <c r="H17" s="182"/>
      <c r="I17" s="183"/>
    </row>
    <row r="18" spans="2:9" ht="24" customHeight="1" x14ac:dyDescent="0.15">
      <c r="B18" s="182"/>
      <c r="C18" s="182"/>
      <c r="D18" s="182"/>
      <c r="E18" s="182"/>
      <c r="F18" s="182"/>
      <c r="G18" s="182"/>
      <c r="H18" s="182"/>
      <c r="I18" s="183"/>
    </row>
    <row r="19" spans="2:9" ht="24" customHeight="1" x14ac:dyDescent="0.15">
      <c r="B19" s="182"/>
      <c r="C19" s="182"/>
      <c r="D19" s="182"/>
      <c r="E19" s="182"/>
      <c r="F19" s="182"/>
      <c r="G19" s="182"/>
      <c r="H19" s="182"/>
      <c r="I19" s="183"/>
    </row>
    <row r="20" spans="2:9" ht="24" customHeight="1" x14ac:dyDescent="0.15">
      <c r="B20" s="182"/>
      <c r="C20" s="182"/>
      <c r="D20" s="182"/>
      <c r="E20" s="182"/>
      <c r="F20" s="182"/>
      <c r="G20" s="182"/>
      <c r="H20" s="182"/>
      <c r="I20" s="183"/>
    </row>
    <row r="21" spans="2:9" ht="24" customHeight="1" x14ac:dyDescent="0.15">
      <c r="B21" s="182"/>
      <c r="C21" s="182"/>
      <c r="D21" s="182"/>
      <c r="E21" s="182"/>
      <c r="F21" s="182"/>
      <c r="G21" s="182"/>
      <c r="H21" s="182"/>
      <c r="I21" s="183"/>
    </row>
    <row r="22" spans="2:9" ht="24" customHeight="1" thickBot="1" x14ac:dyDescent="0.2">
      <c r="B22" s="182"/>
      <c r="C22" s="182"/>
      <c r="D22" s="182"/>
      <c r="E22" s="182"/>
      <c r="F22" s="182"/>
      <c r="G22" s="182"/>
      <c r="H22" s="182"/>
      <c r="I22" s="183"/>
    </row>
    <row r="23" spans="2:9" ht="18" customHeight="1" thickBot="1" x14ac:dyDescent="0.2">
      <c r="B23" s="70"/>
      <c r="C23" s="70"/>
      <c r="D23" s="70"/>
      <c r="E23" s="71"/>
      <c r="F23" s="71"/>
      <c r="G23" s="71"/>
      <c r="H23" s="180" t="s">
        <v>104</v>
      </c>
      <c r="I23" s="181">
        <f>SUM(I17:I22)</f>
        <v>0</v>
      </c>
    </row>
    <row r="25" spans="2:9" x14ac:dyDescent="0.15">
      <c r="B25" s="72" t="s">
        <v>102</v>
      </c>
    </row>
    <row r="27" spans="2:9" x14ac:dyDescent="0.15">
      <c r="B27" s="65" t="s">
        <v>145</v>
      </c>
    </row>
  </sheetData>
  <sheetProtection sheet="1"/>
  <mergeCells count="13">
    <mergeCell ref="B1:I1"/>
    <mergeCell ref="E5:F5"/>
    <mergeCell ref="G5:H5"/>
    <mergeCell ref="E15:F15"/>
    <mergeCell ref="G15:H15"/>
    <mergeCell ref="D15:D16"/>
    <mergeCell ref="B4:C4"/>
    <mergeCell ref="B14:C14"/>
    <mergeCell ref="C5:C6"/>
    <mergeCell ref="D5:D6"/>
    <mergeCell ref="C15:C16"/>
    <mergeCell ref="B5:B6"/>
    <mergeCell ref="B15:B16"/>
  </mergeCells>
  <phoneticPr fontId="4"/>
  <pageMargins left="1.4960629921259843" right="0.70866141732283472" top="0.74803149606299213" bottom="0.74803149606299213" header="0.31496062992125984" footer="0.31496062992125984"/>
  <pageSetup paperSize="9" scale="99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  <pageSetUpPr fitToPage="1"/>
  </sheetPr>
  <dimension ref="A1:S36"/>
  <sheetViews>
    <sheetView zoomScaleNormal="100" workbookViewId="0">
      <selection activeCell="L18" sqref="L18"/>
    </sheetView>
  </sheetViews>
  <sheetFormatPr defaultColWidth="9.140625" defaultRowHeight="12.75" x14ac:dyDescent="0.15"/>
  <cols>
    <col min="1" max="6" width="6.28515625" style="60" customWidth="1"/>
    <col min="7" max="8" width="8.140625" style="60" customWidth="1"/>
    <col min="9" max="14" width="6.28515625" style="60" customWidth="1"/>
    <col min="15" max="15" width="11.7109375" style="60" customWidth="1"/>
    <col min="16" max="16" width="7.7109375" style="60" bestFit="1" customWidth="1"/>
    <col min="17" max="17" width="11.85546875" style="60" bestFit="1" customWidth="1"/>
    <col min="18" max="18" width="8" style="60" customWidth="1"/>
    <col min="19" max="19" width="2" style="60" customWidth="1"/>
    <col min="20" max="16384" width="9.140625" style="60"/>
  </cols>
  <sheetData>
    <row r="1" spans="1:19" ht="15" customHeight="1" x14ac:dyDescent="0.15">
      <c r="A1" s="127" t="s">
        <v>143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61"/>
    </row>
    <row r="2" spans="1:19" ht="15" customHeight="1" x14ac:dyDescent="0.15">
      <c r="A2" s="127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61"/>
    </row>
    <row r="3" spans="1:19" ht="15" customHeight="1" x14ac:dyDescent="0.15">
      <c r="A3" s="290" t="s">
        <v>144</v>
      </c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73"/>
    </row>
    <row r="4" spans="1:19" ht="18" customHeight="1" x14ac:dyDescent="0.15">
      <c r="A4" s="290"/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73"/>
    </row>
    <row r="5" spans="1:19" ht="18" customHeight="1" x14ac:dyDescent="0.15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</row>
    <row r="6" spans="1:19" ht="15" customHeight="1" x14ac:dyDescent="0.15">
      <c r="A6" s="68"/>
      <c r="B6" s="66" t="s">
        <v>98</v>
      </c>
      <c r="C6" s="66"/>
      <c r="D6" s="66"/>
      <c r="E6" s="66"/>
      <c r="F6" s="66"/>
      <c r="G6" s="66"/>
      <c r="H6" s="66"/>
      <c r="I6" s="66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ht="7.5" customHeight="1" x14ac:dyDescent="0.15">
      <c r="A7" s="74"/>
      <c r="B7" s="66"/>
      <c r="C7" s="66"/>
      <c r="D7" s="66"/>
      <c r="E7" s="66"/>
      <c r="F7" s="66"/>
      <c r="G7" s="66"/>
      <c r="H7" s="66"/>
      <c r="I7" s="66"/>
      <c r="J7" s="61"/>
      <c r="K7" s="61"/>
      <c r="L7" s="61"/>
      <c r="M7" s="61"/>
      <c r="N7" s="61"/>
      <c r="O7" s="61"/>
      <c r="P7" s="61"/>
      <c r="Q7" s="61"/>
      <c r="R7" s="61"/>
      <c r="S7" s="61"/>
    </row>
    <row r="8" spans="1:19" ht="15" customHeight="1" x14ac:dyDescent="0.15">
      <c r="A8" s="317" t="s">
        <v>84</v>
      </c>
      <c r="B8" s="317"/>
      <c r="C8" s="61"/>
      <c r="D8" s="61"/>
      <c r="E8" s="61"/>
      <c r="F8" s="61"/>
      <c r="G8" s="61"/>
      <c r="H8" s="61"/>
      <c r="I8" s="61"/>
      <c r="J8" s="61"/>
      <c r="K8" s="61"/>
      <c r="L8" s="292" t="s">
        <v>122</v>
      </c>
      <c r="M8" s="292"/>
      <c r="N8" s="292"/>
      <c r="O8" s="292"/>
      <c r="P8" s="295" t="s">
        <v>106</v>
      </c>
      <c r="Q8" s="295"/>
      <c r="R8" s="61"/>
      <c r="S8" s="61"/>
    </row>
    <row r="9" spans="1:19" ht="18" customHeight="1" x14ac:dyDescent="0.15">
      <c r="A9" s="295" t="s">
        <v>89</v>
      </c>
      <c r="B9" s="295"/>
      <c r="C9" s="295"/>
      <c r="D9" s="295"/>
      <c r="E9" s="295"/>
      <c r="F9" s="307"/>
      <c r="G9" s="308"/>
      <c r="H9" s="61"/>
      <c r="L9" s="291" t="s">
        <v>24</v>
      </c>
      <c r="M9" s="291"/>
      <c r="N9" s="291"/>
      <c r="O9" s="291"/>
      <c r="P9" s="85">
        <v>3.6700000000000003E-2</v>
      </c>
      <c r="Q9" s="86" t="s">
        <v>119</v>
      </c>
    </row>
    <row r="10" spans="1:19" ht="18" customHeight="1" x14ac:dyDescent="0.15">
      <c r="A10" s="295" t="s">
        <v>86</v>
      </c>
      <c r="B10" s="295"/>
      <c r="C10" s="295"/>
      <c r="D10" s="295"/>
      <c r="E10" s="295"/>
      <c r="F10" s="307"/>
      <c r="G10" s="308"/>
      <c r="H10" s="61"/>
      <c r="L10" s="291" t="s">
        <v>32</v>
      </c>
      <c r="M10" s="291"/>
      <c r="N10" s="291"/>
      <c r="O10" s="291"/>
      <c r="P10" s="85">
        <v>3.9100000000000003E-2</v>
      </c>
      <c r="Q10" s="86" t="s">
        <v>119</v>
      </c>
    </row>
    <row r="11" spans="1:19" ht="18" customHeight="1" x14ac:dyDescent="0.15">
      <c r="A11" s="295" t="s">
        <v>105</v>
      </c>
      <c r="B11" s="295"/>
      <c r="C11" s="306"/>
      <c r="D11" s="295"/>
      <c r="E11" s="295"/>
      <c r="F11" s="307"/>
      <c r="G11" s="308"/>
      <c r="H11" s="61"/>
      <c r="L11" s="291" t="s">
        <v>34</v>
      </c>
      <c r="M11" s="291"/>
      <c r="N11" s="291"/>
      <c r="O11" s="291"/>
      <c r="P11" s="85">
        <v>5.0799999999999998E-2</v>
      </c>
      <c r="Q11" s="86" t="s">
        <v>120</v>
      </c>
    </row>
    <row r="12" spans="1:19" ht="18" customHeight="1" x14ac:dyDescent="0.15">
      <c r="A12" s="314" t="s">
        <v>107</v>
      </c>
      <c r="B12" s="315"/>
      <c r="C12" s="315"/>
      <c r="D12" s="315"/>
      <c r="E12" s="316"/>
      <c r="F12" s="307"/>
      <c r="G12" s="308"/>
      <c r="H12" s="61"/>
      <c r="L12" s="291" t="s">
        <v>40</v>
      </c>
      <c r="M12" s="291"/>
      <c r="N12" s="291"/>
      <c r="O12" s="291"/>
      <c r="P12" s="85">
        <v>5.4600000000000003E-2</v>
      </c>
      <c r="Q12" s="86" t="s">
        <v>120</v>
      </c>
    </row>
    <row r="13" spans="1:19" ht="18" customHeight="1" x14ac:dyDescent="0.15">
      <c r="A13" s="61"/>
      <c r="B13" s="61"/>
      <c r="C13" s="61"/>
      <c r="D13" s="61"/>
      <c r="E13" s="61"/>
      <c r="H13" s="61"/>
      <c r="L13" s="291" t="s">
        <v>41</v>
      </c>
      <c r="M13" s="291"/>
      <c r="N13" s="291"/>
      <c r="O13" s="291"/>
      <c r="P13" s="85">
        <v>4.3499999999999997E-2</v>
      </c>
      <c r="Q13" s="86" t="s">
        <v>121</v>
      </c>
    </row>
    <row r="14" spans="1:19" ht="18" customHeight="1" x14ac:dyDescent="0.15">
      <c r="A14" s="61"/>
      <c r="B14" s="61"/>
      <c r="C14" s="61"/>
      <c r="D14" s="61"/>
      <c r="E14" s="61"/>
      <c r="F14" s="185"/>
      <c r="H14" s="61"/>
      <c r="L14" s="291" t="s">
        <v>45</v>
      </c>
      <c r="M14" s="291"/>
      <c r="N14" s="291"/>
      <c r="O14" s="291"/>
      <c r="P14" s="85">
        <v>4.48E-2</v>
      </c>
      <c r="Q14" s="86" t="s">
        <v>121</v>
      </c>
    </row>
    <row r="15" spans="1:19" ht="18" customHeight="1" x14ac:dyDescent="0.15">
      <c r="A15" s="317" t="s">
        <v>85</v>
      </c>
      <c r="B15" s="317"/>
      <c r="C15" s="61"/>
      <c r="D15" s="61"/>
      <c r="E15" s="61"/>
      <c r="H15" s="61"/>
    </row>
    <row r="16" spans="1:19" ht="18" customHeight="1" x14ac:dyDescent="0.15">
      <c r="A16" s="295" t="s">
        <v>89</v>
      </c>
      <c r="B16" s="295"/>
      <c r="C16" s="295"/>
      <c r="D16" s="295"/>
      <c r="E16" s="295"/>
      <c r="F16" s="307"/>
      <c r="G16" s="308"/>
      <c r="H16" s="61"/>
    </row>
    <row r="17" spans="1:19" ht="18" customHeight="1" x14ac:dyDescent="0.15">
      <c r="A17" s="295" t="s">
        <v>86</v>
      </c>
      <c r="B17" s="295"/>
      <c r="C17" s="295"/>
      <c r="D17" s="295"/>
      <c r="E17" s="295"/>
      <c r="F17" s="307"/>
      <c r="G17" s="308"/>
      <c r="H17" s="61"/>
    </row>
    <row r="18" spans="1:19" ht="18" customHeight="1" x14ac:dyDescent="0.15">
      <c r="A18" s="304" t="s">
        <v>105</v>
      </c>
      <c r="B18" s="305"/>
      <c r="C18" s="305"/>
      <c r="D18" s="305"/>
      <c r="E18" s="306"/>
      <c r="F18" s="307"/>
      <c r="G18" s="308"/>
      <c r="H18" s="61"/>
    </row>
    <row r="19" spans="1:19" ht="18" customHeight="1" x14ac:dyDescent="0.15">
      <c r="A19" s="314" t="s">
        <v>107</v>
      </c>
      <c r="B19" s="315"/>
      <c r="C19" s="315"/>
      <c r="D19" s="315"/>
      <c r="E19" s="316"/>
      <c r="F19" s="307"/>
      <c r="G19" s="308"/>
      <c r="H19" s="61"/>
    </row>
    <row r="20" spans="1:19" ht="18" customHeight="1" x14ac:dyDescent="0.15">
      <c r="A20" s="61"/>
      <c r="B20" s="61"/>
      <c r="C20" s="61"/>
      <c r="D20" s="61"/>
      <c r="E20" s="61"/>
      <c r="H20" s="61"/>
    </row>
    <row r="21" spans="1:19" ht="18" customHeight="1" x14ac:dyDescent="0.15">
      <c r="A21" s="301" t="s">
        <v>108</v>
      </c>
      <c r="B21" s="302"/>
      <c r="C21" s="302"/>
      <c r="D21" s="302"/>
      <c r="E21" s="303"/>
      <c r="F21" s="307"/>
      <c r="G21" s="308"/>
      <c r="H21" s="61"/>
    </row>
    <row r="22" spans="1:19" ht="18" customHeight="1" x14ac:dyDescent="0.15">
      <c r="A22" s="301" t="s">
        <v>109</v>
      </c>
      <c r="B22" s="302"/>
      <c r="C22" s="302"/>
      <c r="D22" s="302"/>
      <c r="E22" s="303"/>
      <c r="F22" s="307"/>
      <c r="G22" s="308"/>
      <c r="H22" s="61"/>
    </row>
    <row r="23" spans="1:19" ht="18" customHeight="1" x14ac:dyDescent="0.15">
      <c r="A23" s="62"/>
      <c r="B23" s="62"/>
      <c r="C23" s="62"/>
      <c r="D23" s="62"/>
      <c r="E23" s="62"/>
      <c r="F23" s="77" t="s">
        <v>110</v>
      </c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</row>
    <row r="24" spans="1:19" ht="18" customHeight="1" x14ac:dyDescent="0.15">
      <c r="A24" s="62"/>
      <c r="B24" s="62"/>
      <c r="C24" s="62"/>
      <c r="D24" s="62"/>
      <c r="E24" s="62"/>
      <c r="F24" s="77" t="s">
        <v>111</v>
      </c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</row>
    <row r="25" spans="1:19" ht="18" customHeight="1" x14ac:dyDescent="0.15">
      <c r="A25" s="62"/>
      <c r="B25" s="62"/>
      <c r="C25" s="62"/>
      <c r="D25" s="62"/>
      <c r="E25" s="62"/>
      <c r="F25" s="76"/>
      <c r="G25" s="76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</row>
    <row r="26" spans="1:19" ht="18" customHeight="1" x14ac:dyDescent="0.15">
      <c r="A26" s="62"/>
      <c r="B26" s="62"/>
      <c r="C26" s="62"/>
      <c r="D26" s="62"/>
      <c r="E26" s="62"/>
      <c r="F26" s="76"/>
      <c r="G26" s="76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</row>
    <row r="27" spans="1:19" ht="21.75" customHeight="1" x14ac:dyDescent="0.15">
      <c r="A27" s="298" t="s">
        <v>114</v>
      </c>
      <c r="B27" s="299"/>
      <c r="C27" s="299"/>
      <c r="D27" s="299"/>
      <c r="E27" s="299"/>
      <c r="F27" s="299"/>
      <c r="G27" s="299"/>
      <c r="H27" s="299"/>
      <c r="I27" s="299"/>
      <c r="J27" s="299"/>
      <c r="K27" s="299"/>
      <c r="L27" s="299"/>
      <c r="M27" s="299"/>
      <c r="N27" s="300"/>
      <c r="O27" s="129" t="s">
        <v>103</v>
      </c>
      <c r="P27" s="318" t="s">
        <v>140</v>
      </c>
      <c r="Q27" s="318"/>
      <c r="R27" s="318"/>
      <c r="S27" s="75"/>
    </row>
    <row r="28" spans="1:19" ht="18" customHeight="1" x14ac:dyDescent="0.15">
      <c r="A28" s="79"/>
      <c r="B28" s="75"/>
      <c r="C28" s="75"/>
      <c r="D28" s="75"/>
      <c r="E28" s="75"/>
      <c r="F28" s="75"/>
      <c r="G28" s="309" t="s">
        <v>117</v>
      </c>
      <c r="H28" s="309"/>
      <c r="I28" s="75"/>
      <c r="J28" s="288">
        <v>1</v>
      </c>
      <c r="K28" s="288"/>
      <c r="L28" s="75"/>
      <c r="M28" s="75"/>
      <c r="N28" s="80"/>
      <c r="O28" s="130" t="s">
        <v>139</v>
      </c>
      <c r="P28" s="318"/>
      <c r="Q28" s="318"/>
      <c r="R28" s="318"/>
      <c r="S28" s="75"/>
    </row>
    <row r="29" spans="1:19" ht="20.25" customHeight="1" x14ac:dyDescent="0.15">
      <c r="A29" s="311" t="s">
        <v>112</v>
      </c>
      <c r="B29" s="296"/>
      <c r="C29" s="296" t="s">
        <v>94</v>
      </c>
      <c r="D29" s="285" t="s">
        <v>113</v>
      </c>
      <c r="E29" s="285"/>
      <c r="F29" s="293" t="s">
        <v>90</v>
      </c>
      <c r="G29" s="310"/>
      <c r="H29" s="310"/>
      <c r="I29" s="293" t="s">
        <v>90</v>
      </c>
      <c r="J29" s="289"/>
      <c r="K29" s="289"/>
      <c r="L29" s="293" t="s">
        <v>93</v>
      </c>
      <c r="M29" s="296" t="s">
        <v>116</v>
      </c>
      <c r="N29" s="297"/>
      <c r="O29" s="131"/>
      <c r="P29" s="318"/>
      <c r="Q29" s="318"/>
      <c r="R29" s="318"/>
      <c r="S29" s="64"/>
    </row>
    <row r="30" spans="1:19" ht="20.25" customHeight="1" x14ac:dyDescent="0.15">
      <c r="A30" s="311"/>
      <c r="B30" s="296"/>
      <c r="C30" s="296"/>
      <c r="D30" s="285"/>
      <c r="E30" s="285"/>
      <c r="F30" s="293"/>
      <c r="G30" s="312" t="s">
        <v>118</v>
      </c>
      <c r="H30" s="312"/>
      <c r="I30" s="293"/>
      <c r="J30" s="286" t="s">
        <v>115</v>
      </c>
      <c r="K30" s="286"/>
      <c r="L30" s="293"/>
      <c r="M30" s="296"/>
      <c r="N30" s="297"/>
      <c r="O30" s="131"/>
      <c r="P30" s="318"/>
      <c r="Q30" s="318"/>
      <c r="R30" s="318"/>
      <c r="S30" s="64"/>
    </row>
    <row r="31" spans="1:19" ht="20.25" customHeight="1" x14ac:dyDescent="0.15">
      <c r="A31" s="82"/>
      <c r="B31" s="83"/>
      <c r="C31" s="83"/>
      <c r="D31" s="87"/>
      <c r="E31" s="87"/>
      <c r="F31" s="78"/>
      <c r="G31" s="313"/>
      <c r="H31" s="313"/>
      <c r="I31" s="78"/>
      <c r="J31" s="287"/>
      <c r="K31" s="287"/>
      <c r="L31" s="87"/>
      <c r="M31" s="87"/>
      <c r="N31" s="88"/>
      <c r="O31" s="81"/>
      <c r="P31" s="62"/>
      <c r="Q31" s="64"/>
      <c r="R31" s="64"/>
      <c r="S31" s="64"/>
    </row>
    <row r="32" spans="1:19" ht="20.25" customHeight="1" x14ac:dyDescent="0.15">
      <c r="A32" s="64"/>
      <c r="B32" s="64"/>
      <c r="C32" s="64"/>
      <c r="D32" s="89"/>
      <c r="E32" s="84"/>
      <c r="G32" s="294"/>
      <c r="H32" s="294"/>
      <c r="I32" s="294"/>
      <c r="J32" s="90"/>
      <c r="K32" s="90"/>
      <c r="L32" s="90"/>
      <c r="M32" s="90"/>
      <c r="N32" s="90"/>
      <c r="O32" s="89"/>
      <c r="P32" s="62"/>
      <c r="Q32" s="64"/>
      <c r="R32" s="64"/>
      <c r="S32" s="64"/>
    </row>
    <row r="33" spans="1:19" ht="18" customHeight="1" x14ac:dyDescent="0.15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</row>
    <row r="34" spans="1:19" x14ac:dyDescent="0.15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</row>
    <row r="35" spans="1:19" x14ac:dyDescent="0.15">
      <c r="A35" s="61"/>
      <c r="B35" s="61"/>
      <c r="C35" s="61"/>
      <c r="D35" s="61"/>
      <c r="E35" s="61"/>
      <c r="F35" s="61"/>
      <c r="G35" s="61"/>
      <c r="H35" s="61"/>
      <c r="I35" s="61"/>
      <c r="J35" s="285"/>
      <c r="K35" s="285"/>
      <c r="L35" s="61"/>
      <c r="M35" s="61"/>
      <c r="N35" s="61"/>
      <c r="O35" s="61"/>
      <c r="P35" s="61"/>
      <c r="Q35" s="61"/>
      <c r="R35" s="61"/>
      <c r="S35" s="61"/>
    </row>
    <row r="36" spans="1:19" x14ac:dyDescent="0.15">
      <c r="A36" s="61"/>
      <c r="B36" s="61"/>
      <c r="C36" s="61"/>
      <c r="D36" s="61"/>
      <c r="E36" s="61"/>
      <c r="F36" s="61"/>
      <c r="G36" s="61"/>
      <c r="H36" s="61"/>
      <c r="I36" s="61"/>
      <c r="J36" s="285"/>
      <c r="K36" s="285"/>
      <c r="L36" s="61"/>
      <c r="M36" s="61"/>
      <c r="N36" s="61"/>
      <c r="O36" s="61"/>
      <c r="P36" s="61"/>
      <c r="Q36" s="61"/>
      <c r="R36" s="61"/>
      <c r="S36" s="61"/>
    </row>
  </sheetData>
  <sheetProtection sheet="1" selectLockedCells="1"/>
  <mergeCells count="47">
    <mergeCell ref="A3:R3"/>
    <mergeCell ref="A12:E12"/>
    <mergeCell ref="A8:B8"/>
    <mergeCell ref="A15:B15"/>
    <mergeCell ref="P27:R30"/>
    <mergeCell ref="F22:G22"/>
    <mergeCell ref="A9:E9"/>
    <mergeCell ref="A10:E10"/>
    <mergeCell ref="A11:E11"/>
    <mergeCell ref="A16:E16"/>
    <mergeCell ref="F17:G17"/>
    <mergeCell ref="F9:G9"/>
    <mergeCell ref="F10:G10"/>
    <mergeCell ref="F11:G11"/>
    <mergeCell ref="F16:G16"/>
    <mergeCell ref="A17:E17"/>
    <mergeCell ref="A27:N27"/>
    <mergeCell ref="D29:E30"/>
    <mergeCell ref="A22:E22"/>
    <mergeCell ref="A18:E18"/>
    <mergeCell ref="F12:G12"/>
    <mergeCell ref="F29:F30"/>
    <mergeCell ref="G28:H29"/>
    <mergeCell ref="A29:B30"/>
    <mergeCell ref="C29:C30"/>
    <mergeCell ref="G30:H31"/>
    <mergeCell ref="F18:G18"/>
    <mergeCell ref="F21:G21"/>
    <mergeCell ref="A21:E21"/>
    <mergeCell ref="F19:G19"/>
    <mergeCell ref="A19:E19"/>
    <mergeCell ref="J35:K36"/>
    <mergeCell ref="J30:K31"/>
    <mergeCell ref="J28:K29"/>
    <mergeCell ref="A4:R4"/>
    <mergeCell ref="L14:O14"/>
    <mergeCell ref="L13:O13"/>
    <mergeCell ref="L12:O12"/>
    <mergeCell ref="L11:O11"/>
    <mergeCell ref="L8:O8"/>
    <mergeCell ref="L10:O10"/>
    <mergeCell ref="I29:I30"/>
    <mergeCell ref="L9:O9"/>
    <mergeCell ref="G32:I32"/>
    <mergeCell ref="P8:Q8"/>
    <mergeCell ref="L29:L30"/>
    <mergeCell ref="M29:N30"/>
  </mergeCells>
  <phoneticPr fontId="4"/>
  <pageMargins left="0.7" right="0.7" top="0.75" bottom="0.75" header="0.3" footer="0.3"/>
  <pageSetup paperSize="9" scale="9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40"/>
  <sheetViews>
    <sheetView zoomScaleNormal="100" workbookViewId="0">
      <pane xSplit="2" ySplit="2" topLeftCell="C21" activePane="bottomRight" state="frozen"/>
      <selection pane="topRight" activeCell="C1" sqref="C1"/>
      <selection pane="bottomLeft" activeCell="A3" sqref="A3"/>
      <selection pane="bottomRight" activeCell="F43" sqref="F43"/>
    </sheetView>
  </sheetViews>
  <sheetFormatPr defaultColWidth="9.140625" defaultRowHeight="13.5" x14ac:dyDescent="0.15"/>
  <cols>
    <col min="1" max="1" width="9.140625" style="5"/>
    <col min="2" max="2" width="22.140625" style="5" customWidth="1"/>
    <col min="3" max="4" width="11.140625" style="5" customWidth="1"/>
    <col min="5" max="5" width="16.140625" style="5" customWidth="1"/>
    <col min="6" max="6" width="11.7109375" style="5" customWidth="1"/>
    <col min="7" max="7" width="16.140625" style="5" customWidth="1"/>
    <col min="8" max="8" width="9.140625" style="5"/>
    <col min="9" max="9" width="0" style="5" hidden="1" customWidth="1"/>
    <col min="10" max="16384" width="9.140625" style="5"/>
  </cols>
  <sheetData>
    <row r="1" spans="1:9" x14ac:dyDescent="0.15">
      <c r="A1" s="186" t="s">
        <v>0</v>
      </c>
      <c r="B1" s="186"/>
      <c r="C1" s="186"/>
      <c r="D1" s="186"/>
      <c r="E1" s="186"/>
      <c r="F1" s="186"/>
      <c r="G1" s="186"/>
      <c r="H1" s="186"/>
    </row>
    <row r="2" spans="1:9" x14ac:dyDescent="0.15">
      <c r="A2" s="187" t="s">
        <v>1</v>
      </c>
      <c r="B2" s="187" t="s">
        <v>2</v>
      </c>
      <c r="C2" s="188" t="s">
        <v>77</v>
      </c>
      <c r="D2" s="188" t="s">
        <v>72</v>
      </c>
      <c r="E2" s="319" t="s">
        <v>4</v>
      </c>
      <c r="F2" s="319"/>
      <c r="G2" s="319" t="s">
        <v>5</v>
      </c>
      <c r="H2" s="319"/>
      <c r="I2" s="5" t="s">
        <v>91</v>
      </c>
    </row>
    <row r="3" spans="1:9" x14ac:dyDescent="0.15">
      <c r="A3" s="187">
        <v>1</v>
      </c>
      <c r="B3" s="187" t="s">
        <v>6</v>
      </c>
      <c r="C3" s="189" t="s">
        <v>7</v>
      </c>
      <c r="D3" s="189" t="s">
        <v>73</v>
      </c>
      <c r="E3" s="190">
        <v>2.9000000000000001E-2</v>
      </c>
      <c r="F3" s="191" t="s">
        <v>8</v>
      </c>
      <c r="G3" s="192">
        <v>2.4500000000000001E-2</v>
      </c>
      <c r="H3" s="191" t="s">
        <v>9</v>
      </c>
      <c r="I3" s="6">
        <v>0.97499999999999998</v>
      </c>
    </row>
    <row r="4" spans="1:9" x14ac:dyDescent="0.15">
      <c r="A4" s="187">
        <v>2</v>
      </c>
      <c r="B4" s="187" t="s">
        <v>10</v>
      </c>
      <c r="C4" s="189" t="s">
        <v>11</v>
      </c>
      <c r="D4" s="189" t="s">
        <v>73</v>
      </c>
      <c r="E4" s="190">
        <v>2.5700000000000001E-2</v>
      </c>
      <c r="F4" s="191" t="s">
        <v>8</v>
      </c>
      <c r="G4" s="192">
        <v>2.47E-2</v>
      </c>
      <c r="H4" s="191" t="s">
        <v>9</v>
      </c>
      <c r="I4" s="6">
        <v>0.97499999999999998</v>
      </c>
    </row>
    <row r="5" spans="1:9" x14ac:dyDescent="0.15">
      <c r="A5" s="187">
        <v>3</v>
      </c>
      <c r="B5" s="187" t="s">
        <v>12</v>
      </c>
      <c r="C5" s="189" t="s">
        <v>11</v>
      </c>
      <c r="D5" s="189" t="s">
        <v>73</v>
      </c>
      <c r="E5" s="190">
        <v>2.69E-2</v>
      </c>
      <c r="F5" s="191" t="s">
        <v>8</v>
      </c>
      <c r="G5" s="192">
        <v>2.5499999999999998E-2</v>
      </c>
      <c r="H5" s="191" t="s">
        <v>9</v>
      </c>
      <c r="I5" s="59">
        <v>1</v>
      </c>
    </row>
    <row r="6" spans="1:9" x14ac:dyDescent="0.15">
      <c r="A6" s="187">
        <v>4</v>
      </c>
      <c r="B6" s="187" t="s">
        <v>13</v>
      </c>
      <c r="C6" s="189" t="s">
        <v>11</v>
      </c>
      <c r="D6" s="189" t="s">
        <v>73</v>
      </c>
      <c r="E6" s="190">
        <v>2.9399999999999999E-2</v>
      </c>
      <c r="F6" s="191" t="s">
        <v>8</v>
      </c>
      <c r="G6" s="192">
        <v>2.9399999999999999E-2</v>
      </c>
      <c r="H6" s="191" t="s">
        <v>9</v>
      </c>
      <c r="I6" s="59">
        <v>1</v>
      </c>
    </row>
    <row r="7" spans="1:9" x14ac:dyDescent="0.15">
      <c r="A7" s="187">
        <v>5</v>
      </c>
      <c r="B7" s="187" t="s">
        <v>14</v>
      </c>
      <c r="C7" s="189" t="s">
        <v>11</v>
      </c>
      <c r="D7" s="189" t="s">
        <v>73</v>
      </c>
      <c r="E7" s="190">
        <v>2.9899999999999999E-2</v>
      </c>
      <c r="F7" s="191" t="s">
        <v>8</v>
      </c>
      <c r="G7" s="192">
        <v>2.5399999999999999E-2</v>
      </c>
      <c r="H7" s="191" t="s">
        <v>9</v>
      </c>
      <c r="I7" s="6">
        <v>0.97499999999999998</v>
      </c>
    </row>
    <row r="8" spans="1:9" x14ac:dyDescent="0.15">
      <c r="A8" s="187">
        <v>6</v>
      </c>
      <c r="B8" s="187" t="s">
        <v>15</v>
      </c>
      <c r="C8" s="189" t="s">
        <v>11</v>
      </c>
      <c r="D8" s="189" t="s">
        <v>73</v>
      </c>
      <c r="E8" s="190">
        <v>3.73E-2</v>
      </c>
      <c r="F8" s="191" t="s">
        <v>8</v>
      </c>
      <c r="G8" s="192">
        <v>2.0899999999999998E-2</v>
      </c>
      <c r="H8" s="191" t="s">
        <v>9</v>
      </c>
      <c r="I8" s="6" t="s">
        <v>92</v>
      </c>
    </row>
    <row r="9" spans="1:9" x14ac:dyDescent="0.15">
      <c r="A9" s="187">
        <v>7</v>
      </c>
      <c r="B9" s="187" t="s">
        <v>16</v>
      </c>
      <c r="C9" s="189" t="s">
        <v>11</v>
      </c>
      <c r="D9" s="189" t="s">
        <v>73</v>
      </c>
      <c r="E9" s="190">
        <v>4.0899999999999999E-2</v>
      </c>
      <c r="F9" s="191" t="s">
        <v>8</v>
      </c>
      <c r="G9" s="192">
        <v>2.0799999999999999E-2</v>
      </c>
      <c r="H9" s="191" t="s">
        <v>9</v>
      </c>
      <c r="I9" s="6" t="s">
        <v>92</v>
      </c>
    </row>
    <row r="10" spans="1:9" x14ac:dyDescent="0.15">
      <c r="A10" s="187">
        <v>8</v>
      </c>
      <c r="B10" s="187" t="s">
        <v>17</v>
      </c>
      <c r="C10" s="189" t="s">
        <v>18</v>
      </c>
      <c r="D10" s="189" t="s">
        <v>74</v>
      </c>
      <c r="E10" s="190">
        <v>3.5299999999999998E-2</v>
      </c>
      <c r="F10" s="191" t="s">
        <v>19</v>
      </c>
      <c r="G10" s="192">
        <v>1.84E-2</v>
      </c>
      <c r="H10" s="191" t="s">
        <v>9</v>
      </c>
      <c r="I10" s="6" t="s">
        <v>92</v>
      </c>
    </row>
    <row r="11" spans="1:9" x14ac:dyDescent="0.15">
      <c r="A11" s="187">
        <v>9</v>
      </c>
      <c r="B11" s="187" t="s">
        <v>20</v>
      </c>
      <c r="C11" s="189" t="s">
        <v>18</v>
      </c>
      <c r="D11" s="189" t="s">
        <v>74</v>
      </c>
      <c r="E11" s="190">
        <v>3.8199999999999998E-2</v>
      </c>
      <c r="F11" s="191" t="s">
        <v>19</v>
      </c>
      <c r="G11" s="192">
        <v>1.8700000000000001E-2</v>
      </c>
      <c r="H11" s="191" t="s">
        <v>9</v>
      </c>
      <c r="I11" s="59">
        <v>0.95</v>
      </c>
    </row>
    <row r="12" spans="1:9" x14ac:dyDescent="0.15">
      <c r="A12" s="187">
        <v>10</v>
      </c>
      <c r="B12" s="187" t="s">
        <v>21</v>
      </c>
      <c r="C12" s="189" t="s">
        <v>18</v>
      </c>
      <c r="D12" s="189" t="s">
        <v>74</v>
      </c>
      <c r="E12" s="190">
        <v>3.4599999999999999E-2</v>
      </c>
      <c r="F12" s="191" t="s">
        <v>19</v>
      </c>
      <c r="G12" s="192">
        <v>1.83E-2</v>
      </c>
      <c r="H12" s="191" t="s">
        <v>9</v>
      </c>
      <c r="I12" s="59">
        <v>0.95</v>
      </c>
    </row>
    <row r="13" spans="1:9" x14ac:dyDescent="0.15">
      <c r="A13" s="187">
        <v>11</v>
      </c>
      <c r="B13" s="187" t="s">
        <v>22</v>
      </c>
      <c r="C13" s="189" t="s">
        <v>18</v>
      </c>
      <c r="D13" s="189" t="s">
        <v>74</v>
      </c>
      <c r="E13" s="190">
        <v>3.3599999999999998E-2</v>
      </c>
      <c r="F13" s="191" t="s">
        <v>19</v>
      </c>
      <c r="G13" s="192">
        <v>1.8200000000000001E-2</v>
      </c>
      <c r="H13" s="191" t="s">
        <v>9</v>
      </c>
      <c r="I13" s="59">
        <v>0.95</v>
      </c>
    </row>
    <row r="14" spans="1:9" x14ac:dyDescent="0.15">
      <c r="A14" s="187">
        <v>12</v>
      </c>
      <c r="B14" s="187" t="s">
        <v>23</v>
      </c>
      <c r="C14" s="189" t="s">
        <v>18</v>
      </c>
      <c r="D14" s="189" t="s">
        <v>74</v>
      </c>
      <c r="E14" s="190">
        <v>3.6700000000000003E-2</v>
      </c>
      <c r="F14" s="191" t="s">
        <v>19</v>
      </c>
      <c r="G14" s="192">
        <v>1.83E-2</v>
      </c>
      <c r="H14" s="191" t="s">
        <v>9</v>
      </c>
      <c r="I14" s="59">
        <v>0.95</v>
      </c>
    </row>
    <row r="15" spans="1:9" x14ac:dyDescent="0.15">
      <c r="A15" s="187">
        <v>13</v>
      </c>
      <c r="B15" s="187" t="s">
        <v>24</v>
      </c>
      <c r="C15" s="189" t="s">
        <v>25</v>
      </c>
      <c r="D15" s="189" t="s">
        <v>74</v>
      </c>
      <c r="E15" s="190">
        <v>3.6700000000000003E-2</v>
      </c>
      <c r="F15" s="191" t="s">
        <v>26</v>
      </c>
      <c r="G15" s="192">
        <v>1.8499999999999999E-2</v>
      </c>
      <c r="H15" s="191" t="s">
        <v>27</v>
      </c>
      <c r="I15" s="59">
        <v>0.95</v>
      </c>
    </row>
    <row r="16" spans="1:9" x14ac:dyDescent="0.15">
      <c r="A16" s="187">
        <v>14</v>
      </c>
      <c r="B16" s="187" t="s">
        <v>28</v>
      </c>
      <c r="C16" s="189" t="s">
        <v>29</v>
      </c>
      <c r="D16" s="189" t="s">
        <v>74</v>
      </c>
      <c r="E16" s="190">
        <v>3.7699999999999997E-2</v>
      </c>
      <c r="F16" s="191" t="s">
        <v>30</v>
      </c>
      <c r="G16" s="192">
        <v>1.8700000000000001E-2</v>
      </c>
      <c r="H16" s="191" t="s">
        <v>31</v>
      </c>
      <c r="I16" s="59">
        <v>0.95</v>
      </c>
    </row>
    <row r="17" spans="1:9" x14ac:dyDescent="0.15">
      <c r="A17" s="187">
        <v>15</v>
      </c>
      <c r="B17" s="187" t="s">
        <v>32</v>
      </c>
      <c r="C17" s="189" t="s">
        <v>29</v>
      </c>
      <c r="D17" s="189" t="s">
        <v>74</v>
      </c>
      <c r="E17" s="190">
        <v>3.9100000000000003E-2</v>
      </c>
      <c r="F17" s="191" t="s">
        <v>30</v>
      </c>
      <c r="G17" s="192">
        <v>1.89E-2</v>
      </c>
      <c r="H17" s="191" t="s">
        <v>31</v>
      </c>
      <c r="I17" s="59">
        <v>0.95</v>
      </c>
    </row>
    <row r="18" spans="1:9" x14ac:dyDescent="0.15">
      <c r="A18" s="187">
        <v>16</v>
      </c>
      <c r="B18" s="187" t="s">
        <v>33</v>
      </c>
      <c r="C18" s="189" t="s">
        <v>29</v>
      </c>
      <c r="D18" s="189" t="s">
        <v>74</v>
      </c>
      <c r="E18" s="190">
        <v>4.19E-2</v>
      </c>
      <c r="F18" s="191" t="s">
        <v>30</v>
      </c>
      <c r="G18" s="192">
        <v>1.95E-2</v>
      </c>
      <c r="H18" s="191" t="s">
        <v>31</v>
      </c>
      <c r="I18" s="6">
        <v>0.97499999999999998</v>
      </c>
    </row>
    <row r="19" spans="1:9" x14ac:dyDescent="0.15">
      <c r="A19" s="187">
        <v>17</v>
      </c>
      <c r="B19" s="187" t="s">
        <v>34</v>
      </c>
      <c r="C19" s="189" t="s">
        <v>35</v>
      </c>
      <c r="D19" s="189" t="s">
        <v>73</v>
      </c>
      <c r="E19" s="190">
        <v>5.0799999999999998E-2</v>
      </c>
      <c r="F19" s="191" t="s">
        <v>36</v>
      </c>
      <c r="G19" s="192">
        <v>1.61E-2</v>
      </c>
      <c r="H19" s="191" t="s">
        <v>31</v>
      </c>
      <c r="I19" s="6">
        <v>0.92500000000000004</v>
      </c>
    </row>
    <row r="20" spans="1:9" x14ac:dyDescent="0.15">
      <c r="A20" s="187">
        <v>18</v>
      </c>
      <c r="B20" s="187" t="s">
        <v>37</v>
      </c>
      <c r="C20" s="189" t="s">
        <v>38</v>
      </c>
      <c r="D20" s="189" t="s">
        <v>75</v>
      </c>
      <c r="E20" s="190">
        <v>4.4900000000000002E-2</v>
      </c>
      <c r="F20" s="191" t="s">
        <v>39</v>
      </c>
      <c r="G20" s="192">
        <v>1.4200000000000001E-2</v>
      </c>
      <c r="H20" s="191" t="s">
        <v>31</v>
      </c>
      <c r="I20" s="6"/>
    </row>
    <row r="21" spans="1:9" x14ac:dyDescent="0.15">
      <c r="A21" s="187">
        <v>19</v>
      </c>
      <c r="B21" s="187" t="s">
        <v>40</v>
      </c>
      <c r="C21" s="189" t="s">
        <v>35</v>
      </c>
      <c r="D21" s="189" t="s">
        <v>73</v>
      </c>
      <c r="E21" s="190">
        <v>5.4600000000000003E-2</v>
      </c>
      <c r="F21" s="191" t="s">
        <v>36</v>
      </c>
      <c r="G21" s="192">
        <v>1.35E-2</v>
      </c>
      <c r="H21" s="191" t="s">
        <v>31</v>
      </c>
      <c r="I21" s="59">
        <v>0.9</v>
      </c>
    </row>
    <row r="22" spans="1:9" x14ac:dyDescent="0.15">
      <c r="A22" s="187">
        <v>20</v>
      </c>
      <c r="B22" s="187" t="s">
        <v>41</v>
      </c>
      <c r="C22" s="189" t="s">
        <v>38</v>
      </c>
      <c r="D22" s="189" t="s">
        <v>75</v>
      </c>
      <c r="E22" s="190">
        <v>4.3499999999999997E-2</v>
      </c>
      <c r="F22" s="191" t="s">
        <v>39</v>
      </c>
      <c r="G22" s="192">
        <v>1.3899999999999999E-2</v>
      </c>
      <c r="H22" s="191" t="s">
        <v>31</v>
      </c>
      <c r="I22" s="59">
        <v>0.9</v>
      </c>
    </row>
    <row r="23" spans="1:9" x14ac:dyDescent="0.15">
      <c r="A23" s="187">
        <v>21</v>
      </c>
      <c r="B23" s="187" t="s">
        <v>42</v>
      </c>
      <c r="C23" s="189" t="s">
        <v>38</v>
      </c>
      <c r="D23" s="189" t="s">
        <v>75</v>
      </c>
      <c r="E23" s="190">
        <v>2.1100000000000001E-2</v>
      </c>
      <c r="F23" s="191" t="s">
        <v>39</v>
      </c>
      <c r="G23" s="192">
        <v>1.0999999999999999E-2</v>
      </c>
      <c r="H23" s="191" t="s">
        <v>31</v>
      </c>
      <c r="I23" s="6" t="s">
        <v>92</v>
      </c>
    </row>
    <row r="24" spans="1:9" x14ac:dyDescent="0.15">
      <c r="A24" s="187">
        <v>22</v>
      </c>
      <c r="B24" s="187" t="s">
        <v>43</v>
      </c>
      <c r="C24" s="189" t="s">
        <v>38</v>
      </c>
      <c r="D24" s="189" t="s">
        <v>75</v>
      </c>
      <c r="E24" s="190">
        <v>3.4099999999999998E-3</v>
      </c>
      <c r="F24" s="191" t="s">
        <v>39</v>
      </c>
      <c r="G24" s="192">
        <v>2.63E-2</v>
      </c>
      <c r="H24" s="191" t="s">
        <v>31</v>
      </c>
      <c r="I24" s="6" t="s">
        <v>92</v>
      </c>
    </row>
    <row r="25" spans="1:9" x14ac:dyDescent="0.15">
      <c r="A25" s="187">
        <v>23</v>
      </c>
      <c r="B25" s="187" t="s">
        <v>44</v>
      </c>
      <c r="C25" s="189" t="s">
        <v>38</v>
      </c>
      <c r="D25" s="189" t="s">
        <v>75</v>
      </c>
      <c r="E25" s="190">
        <v>8.4100000000000008E-3</v>
      </c>
      <c r="F25" s="191" t="s">
        <v>39</v>
      </c>
      <c r="G25" s="192">
        <v>3.8399999999999997E-2</v>
      </c>
      <c r="H25" s="191" t="s">
        <v>31</v>
      </c>
      <c r="I25" s="6" t="s">
        <v>92</v>
      </c>
    </row>
    <row r="26" spans="1:9" x14ac:dyDescent="0.15">
      <c r="A26" s="187">
        <v>24</v>
      </c>
      <c r="B26" s="187" t="s">
        <v>45</v>
      </c>
      <c r="C26" s="189" t="s">
        <v>38</v>
      </c>
      <c r="D26" s="189" t="s">
        <v>75</v>
      </c>
      <c r="E26" s="190">
        <v>4.48E-2</v>
      </c>
      <c r="F26" s="191" t="s">
        <v>39</v>
      </c>
      <c r="G26" s="192">
        <v>1.3599999999999999E-2</v>
      </c>
      <c r="H26" s="191" t="s">
        <v>31</v>
      </c>
      <c r="I26" s="59">
        <v>0.9</v>
      </c>
    </row>
    <row r="27" spans="1:9" x14ac:dyDescent="0.15">
      <c r="A27" s="187">
        <v>25</v>
      </c>
      <c r="B27" s="187" t="s">
        <v>46</v>
      </c>
      <c r="C27" s="189" t="s">
        <v>47</v>
      </c>
      <c r="D27" s="189" t="s">
        <v>76</v>
      </c>
      <c r="E27" s="190">
        <v>3.5999999999999999E-3</v>
      </c>
      <c r="F27" s="191" t="s">
        <v>48</v>
      </c>
      <c r="G27" s="193">
        <f>0.00034*12/44</f>
        <v>9.272727272727274E-5</v>
      </c>
      <c r="H27" s="191" t="s">
        <v>49</v>
      </c>
      <c r="I27" s="6"/>
    </row>
    <row r="28" spans="1:9" x14ac:dyDescent="0.15">
      <c r="A28" s="187">
        <v>100</v>
      </c>
      <c r="B28" s="187" t="s">
        <v>50</v>
      </c>
      <c r="C28" s="189" t="s">
        <v>35</v>
      </c>
      <c r="D28" s="189" t="s">
        <v>73</v>
      </c>
      <c r="E28" s="194"/>
      <c r="F28" s="191" t="s">
        <v>36</v>
      </c>
      <c r="G28" s="195"/>
      <c r="H28" s="191" t="s">
        <v>31</v>
      </c>
      <c r="I28" s="6"/>
    </row>
    <row r="29" spans="1:9" x14ac:dyDescent="0.15">
      <c r="A29" s="187">
        <v>101</v>
      </c>
      <c r="B29" s="187" t="s">
        <v>51</v>
      </c>
      <c r="C29" s="189" t="s">
        <v>29</v>
      </c>
      <c r="D29" s="189" t="s">
        <v>74</v>
      </c>
      <c r="E29" s="194"/>
      <c r="F29" s="191" t="s">
        <v>30</v>
      </c>
      <c r="G29" s="195"/>
      <c r="H29" s="191" t="s">
        <v>31</v>
      </c>
      <c r="I29" s="6"/>
    </row>
    <row r="30" spans="1:9" x14ac:dyDescent="0.15">
      <c r="A30" s="187">
        <v>102</v>
      </c>
      <c r="B30" s="187" t="s">
        <v>52</v>
      </c>
      <c r="C30" s="189" t="s">
        <v>38</v>
      </c>
      <c r="D30" s="189" t="s">
        <v>75</v>
      </c>
      <c r="E30" s="194"/>
      <c r="F30" s="191" t="s">
        <v>39</v>
      </c>
      <c r="G30" s="195"/>
      <c r="H30" s="191" t="s">
        <v>31</v>
      </c>
      <c r="I30" s="6"/>
    </row>
    <row r="31" spans="1:9" x14ac:dyDescent="0.15">
      <c r="A31" s="187">
        <v>103</v>
      </c>
      <c r="B31" s="187" t="s">
        <v>53</v>
      </c>
      <c r="C31" s="189" t="s">
        <v>47</v>
      </c>
      <c r="D31" s="189" t="s">
        <v>76</v>
      </c>
      <c r="E31" s="194"/>
      <c r="F31" s="191" t="s">
        <v>48</v>
      </c>
      <c r="G31" s="195"/>
      <c r="H31" s="191" t="s">
        <v>49</v>
      </c>
      <c r="I31" s="6"/>
    </row>
    <row r="32" spans="1:9" x14ac:dyDescent="0.15">
      <c r="A32" s="186"/>
      <c r="B32" s="186"/>
      <c r="C32" s="186"/>
      <c r="D32" s="186"/>
      <c r="E32" s="186"/>
      <c r="F32" s="186"/>
      <c r="G32" s="186"/>
      <c r="H32" s="186"/>
    </row>
    <row r="33" spans="1:8" x14ac:dyDescent="0.15">
      <c r="A33" s="186" t="s">
        <v>54</v>
      </c>
      <c r="B33" s="186"/>
      <c r="C33" s="186"/>
      <c r="D33" s="186"/>
      <c r="E33" s="186"/>
      <c r="F33" s="186"/>
      <c r="G33" s="186"/>
      <c r="H33" s="186"/>
    </row>
    <row r="34" spans="1:8" x14ac:dyDescent="0.15">
      <c r="A34" s="187"/>
      <c r="B34" s="187" t="s">
        <v>55</v>
      </c>
      <c r="C34" s="186"/>
      <c r="D34" s="187" t="s">
        <v>56</v>
      </c>
      <c r="E34" s="186"/>
      <c r="F34" s="186"/>
      <c r="G34" s="186"/>
      <c r="H34" s="186"/>
    </row>
    <row r="35" spans="1:8" x14ac:dyDescent="0.15">
      <c r="A35" s="187" t="s">
        <v>57</v>
      </c>
      <c r="B35" s="187">
        <v>100000</v>
      </c>
      <c r="C35" s="196" t="s">
        <v>58</v>
      </c>
      <c r="D35" s="187">
        <f>B35*0.967</f>
        <v>96700</v>
      </c>
      <c r="E35" s="186"/>
      <c r="F35" s="186"/>
      <c r="G35" s="186"/>
      <c r="H35" s="186"/>
    </row>
    <row r="36" spans="1:8" x14ac:dyDescent="0.15">
      <c r="A36" s="187" t="s">
        <v>59</v>
      </c>
      <c r="B36" s="187">
        <v>100000</v>
      </c>
      <c r="C36" s="196" t="s">
        <v>58</v>
      </c>
      <c r="D36" s="197">
        <f>B36/1.0448</f>
        <v>95712.098009188368</v>
      </c>
      <c r="E36" s="186"/>
      <c r="F36" s="186"/>
      <c r="G36" s="186"/>
      <c r="H36" s="186"/>
    </row>
    <row r="37" spans="1:8" x14ac:dyDescent="0.15">
      <c r="A37" s="186"/>
      <c r="B37" s="186"/>
      <c r="C37" s="186"/>
      <c r="D37" s="186"/>
      <c r="E37" s="186"/>
      <c r="F37" s="186"/>
      <c r="G37" s="186"/>
      <c r="H37" s="186"/>
    </row>
    <row r="38" spans="1:8" x14ac:dyDescent="0.15">
      <c r="A38" s="187"/>
      <c r="B38" s="187" t="s">
        <v>56</v>
      </c>
      <c r="C38" s="186"/>
      <c r="D38" s="187" t="s">
        <v>55</v>
      </c>
      <c r="E38" s="186"/>
      <c r="F38" s="186"/>
      <c r="G38" s="186"/>
      <c r="H38" s="186"/>
    </row>
    <row r="39" spans="1:8" x14ac:dyDescent="0.15">
      <c r="A39" s="187" t="s">
        <v>57</v>
      </c>
      <c r="B39" s="187">
        <v>100000</v>
      </c>
      <c r="C39" s="196" t="s">
        <v>58</v>
      </c>
      <c r="D39" s="197">
        <f>B39/0.967</f>
        <v>103412.61633919338</v>
      </c>
      <c r="E39" s="186"/>
      <c r="F39" s="186"/>
      <c r="G39" s="186"/>
      <c r="H39" s="186"/>
    </row>
    <row r="40" spans="1:8" x14ac:dyDescent="0.15">
      <c r="A40" s="187" t="s">
        <v>59</v>
      </c>
      <c r="B40" s="187">
        <v>100000</v>
      </c>
      <c r="C40" s="196" t="s">
        <v>58</v>
      </c>
      <c r="D40" s="197">
        <f>B40*1.0448</f>
        <v>104480</v>
      </c>
      <c r="E40" s="186"/>
      <c r="F40" s="186"/>
      <c r="G40" s="186"/>
      <c r="H40" s="186"/>
    </row>
  </sheetData>
  <sheetProtection sheet="1"/>
  <mergeCells count="2">
    <mergeCell ref="E2:F2"/>
    <mergeCell ref="G2:H2"/>
  </mergeCells>
  <phoneticPr fontId="4"/>
  <pageMargins left="0.74803149606299213" right="0.74803149606299213" top="0.98425196850393704" bottom="0.98425196850393704" header="0.51181102362204722" footer="0.51181102362204722"/>
  <pageSetup paperSize="9" scale="8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  <pageSetUpPr fitToPage="1"/>
  </sheetPr>
  <dimension ref="A1"/>
  <sheetViews>
    <sheetView showGridLines="0" topLeftCell="A8" zoomScaleNormal="100" workbookViewId="0">
      <selection activeCell="S19" sqref="S19"/>
    </sheetView>
  </sheetViews>
  <sheetFormatPr defaultRowHeight="12.75" x14ac:dyDescent="0.15"/>
  <sheetData/>
  <phoneticPr fontId="4"/>
  <pageMargins left="0.70866141732283472" right="0.70866141732283472" top="0.74803149606299213" bottom="0.74803149606299213" header="0.31496062992125984" footer="0.31496062992125984"/>
  <pageSetup paperSize="9" scale="86" fitToHeight="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Pages>0</Pages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2</vt:i4>
      </vt:variant>
    </vt:vector>
  </HeadingPairs>
  <TitlesOfParts>
    <vt:vector size="8" baseType="lpstr">
      <vt:lpstr>（入力シート１）</vt:lpstr>
      <vt:lpstr>照明設備の改修</vt:lpstr>
      <vt:lpstr>空調設備の改修</vt:lpstr>
      <vt:lpstr>ボイラー設備の改修</vt:lpstr>
      <vt:lpstr>係数</vt:lpstr>
      <vt:lpstr>（記入例）照明設備の改修</vt:lpstr>
      <vt:lpstr>'（入力シート１）'!Print_Area</vt:lpstr>
      <vt:lpstr>ボイラー設備の改修!Print_Area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長澤　真利</dc:creator>
  <cp:keywords/>
  <dc:description/>
  <cp:lastModifiedBy>佐竹 慶政</cp:lastModifiedBy>
  <cp:revision>0</cp:revision>
  <cp:lastPrinted>2021-04-21T01:25:01Z</cp:lastPrinted>
  <dcterms:created xsi:type="dcterms:W3CDTF">1601-01-01T00:00:00Z</dcterms:created>
  <dcterms:modified xsi:type="dcterms:W3CDTF">2021-04-22T04:23:50Z</dcterms:modified>
  <cp:category/>
</cp:coreProperties>
</file>